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\OneDrive\Documentos\Curso Escuela Colombiana\Proyecto de aplicación\Tasks - Sixth week\"/>
    </mc:Choice>
  </mc:AlternateContent>
  <xr:revisionPtr revIDLastSave="0" documentId="13_ncr:1_{6E62FD90-0574-4428-A8E1-606ED99EB274}" xr6:coauthVersionLast="47" xr6:coauthVersionMax="47" xr10:uidLastSave="{00000000-0000-0000-0000-000000000000}"/>
  <bookViews>
    <workbookView xWindow="-110" yWindow="-110" windowWidth="19420" windowHeight="10420" tabRatio="689" activeTab="3" xr2:uid="{49154EC3-4D8E-47CD-9FDB-29EF475D50E1}"/>
  </bookViews>
  <sheets>
    <sheet name="Calibration" sheetId="9" r:id="rId1"/>
    <sheet name="Demand" sheetId="11" r:id="rId2"/>
    <sheet name="Capacity (existing)" sheetId="7" r:id="rId3"/>
    <sheet name="Generation (existing)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2" l="1"/>
  <c r="D10" i="12" s="1"/>
  <c r="E10" i="12" s="1"/>
  <c r="F10" i="12" s="1"/>
  <c r="G10" i="12" s="1"/>
  <c r="H10" i="12" s="1"/>
  <c r="I10" i="12" s="1"/>
  <c r="J10" i="12" s="1"/>
  <c r="K10" i="12" s="1"/>
  <c r="L10" i="12" s="1"/>
  <c r="M10" i="12" s="1"/>
  <c r="N10" i="12" s="1"/>
  <c r="O10" i="12" s="1"/>
  <c r="P10" i="12" s="1"/>
  <c r="Q10" i="12" s="1"/>
  <c r="R10" i="12" s="1"/>
  <c r="S10" i="12" s="1"/>
  <c r="T10" i="12" s="1"/>
  <c r="U10" i="12" s="1"/>
  <c r="V10" i="12" s="1"/>
  <c r="W10" i="12" s="1"/>
  <c r="X10" i="12" s="1"/>
  <c r="Y10" i="12" s="1"/>
  <c r="Z10" i="12" s="1"/>
  <c r="AA10" i="12" s="1"/>
  <c r="AB10" i="12" s="1"/>
  <c r="AC10" i="12" s="1"/>
  <c r="AD10" i="12" s="1"/>
  <c r="C9" i="12"/>
  <c r="D9" i="12" s="1"/>
  <c r="E9" i="12" s="1"/>
  <c r="F9" i="12" s="1"/>
  <c r="G9" i="12" s="1"/>
  <c r="H9" i="12" s="1"/>
  <c r="I9" i="12" s="1"/>
  <c r="J9" i="12" s="1"/>
  <c r="K9" i="12" s="1"/>
  <c r="L9" i="12" s="1"/>
  <c r="M9" i="12" s="1"/>
  <c r="N9" i="12" s="1"/>
  <c r="O9" i="12" s="1"/>
  <c r="P9" i="12" s="1"/>
  <c r="Q9" i="12" s="1"/>
  <c r="R9" i="12" s="1"/>
  <c r="S9" i="12" s="1"/>
  <c r="T9" i="12" s="1"/>
  <c r="U9" i="12" s="1"/>
  <c r="V9" i="12" s="1"/>
  <c r="W9" i="12" s="1"/>
  <c r="X9" i="12" s="1"/>
  <c r="Y9" i="12" s="1"/>
  <c r="Z9" i="12" s="1"/>
  <c r="AA9" i="12" s="1"/>
  <c r="AB9" i="12" s="1"/>
  <c r="AC9" i="12" s="1"/>
  <c r="AD9" i="12" s="1"/>
  <c r="C8" i="12"/>
  <c r="D8" i="12" s="1"/>
  <c r="E8" i="12" s="1"/>
  <c r="F8" i="12" s="1"/>
  <c r="G8" i="12" s="1"/>
  <c r="H8" i="12" s="1"/>
  <c r="I8" i="12" s="1"/>
  <c r="J8" i="12" s="1"/>
  <c r="K8" i="12" s="1"/>
  <c r="L8" i="12" s="1"/>
  <c r="M8" i="12" s="1"/>
  <c r="N8" i="12" s="1"/>
  <c r="O8" i="12" s="1"/>
  <c r="P8" i="12" s="1"/>
  <c r="Q8" i="12" s="1"/>
  <c r="R8" i="12" s="1"/>
  <c r="S8" i="12" s="1"/>
  <c r="T8" i="12" s="1"/>
  <c r="U8" i="12" s="1"/>
  <c r="V8" i="12" s="1"/>
  <c r="W8" i="12" s="1"/>
  <c r="X8" i="12" s="1"/>
  <c r="Y8" i="12" s="1"/>
  <c r="Z8" i="12" s="1"/>
  <c r="AA8" i="12" s="1"/>
  <c r="AB8" i="12" s="1"/>
  <c r="AC8" i="12" s="1"/>
  <c r="AD8" i="12" s="1"/>
  <c r="C7" i="12"/>
  <c r="D7" i="12" s="1"/>
  <c r="E7" i="12" s="1"/>
  <c r="F7" i="12" s="1"/>
  <c r="G7" i="12" s="1"/>
  <c r="H7" i="12" s="1"/>
  <c r="I7" i="12" s="1"/>
  <c r="J7" i="12" s="1"/>
  <c r="K7" i="12" s="1"/>
  <c r="L7" i="12" s="1"/>
  <c r="M7" i="12" s="1"/>
  <c r="N7" i="12" s="1"/>
  <c r="O7" i="12" s="1"/>
  <c r="P7" i="12" s="1"/>
  <c r="Q7" i="12" s="1"/>
  <c r="R7" i="12" s="1"/>
  <c r="S7" i="12" s="1"/>
  <c r="T7" i="12" s="1"/>
  <c r="U7" i="12" s="1"/>
  <c r="V7" i="12" s="1"/>
  <c r="W7" i="12" s="1"/>
  <c r="X7" i="12" s="1"/>
  <c r="Y7" i="12" s="1"/>
  <c r="Z7" i="12" s="1"/>
  <c r="AA7" i="12" s="1"/>
  <c r="AB7" i="12" s="1"/>
  <c r="AC7" i="12" s="1"/>
  <c r="AD7" i="12" s="1"/>
  <c r="C6" i="12"/>
  <c r="D6" i="12" s="1"/>
  <c r="E6" i="12" s="1"/>
  <c r="F6" i="12" s="1"/>
  <c r="G6" i="12" s="1"/>
  <c r="H6" i="12" s="1"/>
  <c r="I6" i="12" s="1"/>
  <c r="J6" i="12" s="1"/>
  <c r="K6" i="12" s="1"/>
  <c r="L6" i="12" s="1"/>
  <c r="M6" i="12" s="1"/>
  <c r="N6" i="12" s="1"/>
  <c r="O6" i="12" s="1"/>
  <c r="P6" i="12" s="1"/>
  <c r="Q6" i="12" s="1"/>
  <c r="R6" i="12" s="1"/>
  <c r="S6" i="12" s="1"/>
  <c r="T6" i="12" s="1"/>
  <c r="U6" i="12" s="1"/>
  <c r="V6" i="12" s="1"/>
  <c r="W6" i="12" s="1"/>
  <c r="X6" i="12" s="1"/>
  <c r="Y6" i="12" s="1"/>
  <c r="Z6" i="12" s="1"/>
  <c r="AA6" i="12" s="1"/>
  <c r="AB6" i="12" s="1"/>
  <c r="AC6" i="12" s="1"/>
  <c r="AD6" i="12" s="1"/>
  <c r="C5" i="12"/>
  <c r="D5" i="12" s="1"/>
  <c r="E5" i="12" s="1"/>
  <c r="F5" i="12" s="1"/>
  <c r="G5" i="12" s="1"/>
  <c r="H5" i="12" s="1"/>
  <c r="I5" i="12" s="1"/>
  <c r="J5" i="12" s="1"/>
  <c r="K5" i="12" s="1"/>
  <c r="L5" i="12" s="1"/>
  <c r="M5" i="12" s="1"/>
  <c r="N5" i="12" s="1"/>
  <c r="O5" i="12" s="1"/>
  <c r="P5" i="12" s="1"/>
  <c r="Q5" i="12" s="1"/>
  <c r="R5" i="12" s="1"/>
  <c r="S5" i="12" s="1"/>
  <c r="T5" i="12" s="1"/>
  <c r="U5" i="12" s="1"/>
  <c r="V5" i="12" s="1"/>
  <c r="W5" i="12" s="1"/>
  <c r="X5" i="12" s="1"/>
  <c r="Y5" i="12" s="1"/>
  <c r="Z5" i="12" s="1"/>
  <c r="AA5" i="12" s="1"/>
  <c r="AB5" i="12" s="1"/>
  <c r="AC5" i="12" s="1"/>
  <c r="AD5" i="12" s="1"/>
  <c r="C4" i="12"/>
  <c r="D4" i="12" s="1"/>
  <c r="E4" i="12" s="1"/>
  <c r="F4" i="12" s="1"/>
  <c r="G4" i="12" s="1"/>
  <c r="H4" i="12" s="1"/>
  <c r="I4" i="12" s="1"/>
  <c r="J4" i="12" s="1"/>
  <c r="K4" i="12" s="1"/>
  <c r="L4" i="12" s="1"/>
  <c r="M4" i="12" s="1"/>
  <c r="N4" i="12" s="1"/>
  <c r="O4" i="12" s="1"/>
  <c r="P4" i="12" s="1"/>
  <c r="Q4" i="12" s="1"/>
  <c r="R4" i="12" s="1"/>
  <c r="S4" i="12" s="1"/>
  <c r="T4" i="12" s="1"/>
  <c r="U4" i="12" s="1"/>
  <c r="V4" i="12" s="1"/>
  <c r="W4" i="12" s="1"/>
  <c r="X4" i="12" s="1"/>
  <c r="Y4" i="12" s="1"/>
  <c r="Z4" i="12" s="1"/>
  <c r="AA4" i="12" s="1"/>
  <c r="AB4" i="12" s="1"/>
  <c r="AC4" i="12" s="1"/>
  <c r="AD4" i="12" s="1"/>
  <c r="C3" i="12"/>
  <c r="D3" i="12" s="1"/>
  <c r="E3" i="12" s="1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P3" i="12" s="1"/>
  <c r="Q3" i="12" s="1"/>
  <c r="R3" i="12" s="1"/>
  <c r="S3" i="12" s="1"/>
  <c r="T3" i="12" s="1"/>
  <c r="U3" i="12" s="1"/>
  <c r="V3" i="12" s="1"/>
  <c r="W3" i="12" s="1"/>
  <c r="X3" i="12" s="1"/>
  <c r="Y3" i="12" s="1"/>
  <c r="Z3" i="12" s="1"/>
  <c r="AA3" i="12" s="1"/>
  <c r="AB3" i="12" s="1"/>
  <c r="AC3" i="12" s="1"/>
  <c r="AD3" i="12" s="1"/>
  <c r="E3" i="11"/>
  <c r="F3" i="11" s="1"/>
  <c r="G3" i="11" s="1"/>
  <c r="H3" i="11" s="1"/>
  <c r="I3" i="11" s="1"/>
  <c r="J3" i="11" s="1"/>
  <c r="K3" i="11" s="1"/>
  <c r="L3" i="11" s="1"/>
  <c r="M3" i="11" s="1"/>
  <c r="N3" i="11" s="1"/>
  <c r="O3" i="11" s="1"/>
  <c r="P3" i="11" s="1"/>
  <c r="Q3" i="11" s="1"/>
  <c r="R3" i="11" s="1"/>
  <c r="S3" i="11" s="1"/>
  <c r="T3" i="11" s="1"/>
  <c r="U3" i="11" s="1"/>
  <c r="V3" i="11" s="1"/>
  <c r="W3" i="11" s="1"/>
  <c r="X3" i="11" s="1"/>
  <c r="Y3" i="11" s="1"/>
  <c r="Z3" i="11" s="1"/>
  <c r="AA3" i="11" s="1"/>
  <c r="AB3" i="11" s="1"/>
  <c r="AC3" i="11" s="1"/>
  <c r="AD3" i="11" s="1"/>
  <c r="AE3" i="11" s="1"/>
  <c r="AF3" i="11" s="1"/>
  <c r="AG3" i="11" s="1"/>
  <c r="AH3" i="11" s="1"/>
  <c r="AI3" i="11" s="1"/>
  <c r="AJ3" i="11" s="1"/>
  <c r="E4" i="11"/>
  <c r="F4" i="11"/>
  <c r="G4" i="11"/>
  <c r="H4" i="11"/>
  <c r="I4" i="11" s="1"/>
  <c r="J4" i="11" s="1"/>
  <c r="K4" i="11" s="1"/>
  <c r="L4" i="11" s="1"/>
  <c r="M4" i="11" s="1"/>
  <c r="N4" i="11" s="1"/>
  <c r="O4" i="11" s="1"/>
  <c r="P4" i="11" s="1"/>
  <c r="Q4" i="11" s="1"/>
  <c r="R4" i="11" s="1"/>
  <c r="S4" i="11" s="1"/>
  <c r="T4" i="11" s="1"/>
  <c r="U4" i="11" s="1"/>
  <c r="V4" i="11" s="1"/>
  <c r="W4" i="11" s="1"/>
  <c r="X4" i="11" s="1"/>
  <c r="Y4" i="11" s="1"/>
  <c r="Z4" i="11" s="1"/>
  <c r="AA4" i="11" s="1"/>
  <c r="AB4" i="11" s="1"/>
  <c r="AC4" i="11" s="1"/>
  <c r="AD4" i="11" s="1"/>
  <c r="AE4" i="11" s="1"/>
  <c r="AF4" i="11" s="1"/>
  <c r="AG4" i="11" s="1"/>
  <c r="AH4" i="11" s="1"/>
  <c r="AI4" i="11" s="1"/>
  <c r="AJ4" i="11" s="1"/>
  <c r="E5" i="11"/>
  <c r="F5" i="11"/>
  <c r="G5" i="11"/>
  <c r="H5" i="11"/>
  <c r="I5" i="11" s="1"/>
  <c r="J5" i="11" s="1"/>
  <c r="K5" i="11" s="1"/>
  <c r="L5" i="11" s="1"/>
  <c r="M5" i="11" s="1"/>
  <c r="N5" i="11" s="1"/>
  <c r="O5" i="11" s="1"/>
  <c r="P5" i="11" s="1"/>
  <c r="Q5" i="11" s="1"/>
  <c r="R5" i="11" s="1"/>
  <c r="S5" i="11" s="1"/>
  <c r="T5" i="11" s="1"/>
  <c r="U5" i="11" s="1"/>
  <c r="V5" i="11" s="1"/>
  <c r="W5" i="11" s="1"/>
  <c r="X5" i="11" s="1"/>
  <c r="Y5" i="11" s="1"/>
  <c r="Z5" i="11" s="1"/>
  <c r="AA5" i="11" s="1"/>
  <c r="AB5" i="11" s="1"/>
  <c r="AC5" i="11" s="1"/>
  <c r="AD5" i="11" s="1"/>
  <c r="AE5" i="11" s="1"/>
  <c r="AF5" i="11" s="1"/>
  <c r="AG5" i="11" s="1"/>
  <c r="AH5" i="11" s="1"/>
  <c r="AI5" i="11" s="1"/>
  <c r="AJ5" i="11" s="1"/>
  <c r="E6" i="1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AA6" i="11" s="1"/>
  <c r="AB6" i="11" s="1"/>
  <c r="AC6" i="11" s="1"/>
  <c r="AD6" i="11" s="1"/>
  <c r="AE6" i="11" s="1"/>
  <c r="AF6" i="11" s="1"/>
  <c r="AG6" i="11" s="1"/>
  <c r="AH6" i="11" s="1"/>
  <c r="AI6" i="11" s="1"/>
  <c r="AJ6" i="11" s="1"/>
  <c r="D4" i="11"/>
  <c r="D5" i="11"/>
  <c r="D6" i="11"/>
  <c r="D3" i="11"/>
  <c r="C6" i="11"/>
  <c r="C5" i="11"/>
  <c r="C4" i="11"/>
  <c r="C3" i="11"/>
  <c r="C4" i="7"/>
  <c r="C5" i="7"/>
  <c r="C6" i="7"/>
  <c r="C7" i="7"/>
  <c r="C8" i="7"/>
  <c r="C9" i="7"/>
  <c r="C10" i="7"/>
  <c r="C3" i="7"/>
  <c r="H14" i="9"/>
  <c r="H15" i="9"/>
  <c r="H13" i="9"/>
  <c r="G15" i="9"/>
  <c r="G14" i="9"/>
  <c r="G13" i="9"/>
  <c r="G3" i="9"/>
  <c r="G4" i="9"/>
  <c r="G5" i="9"/>
  <c r="G6" i="9"/>
  <c r="G7" i="9"/>
  <c r="G8" i="9"/>
  <c r="G9" i="9"/>
  <c r="G2" i="9"/>
  <c r="D4" i="7" l="1"/>
  <c r="E4" i="7" s="1"/>
  <c r="D5" i="7"/>
  <c r="D6" i="7"/>
  <c r="D7" i="7"/>
  <c r="D8" i="7"/>
  <c r="E8" i="7" s="1"/>
  <c r="D9" i="7"/>
  <c r="E9" i="7" s="1"/>
  <c r="F9" i="7" s="1"/>
  <c r="D10" i="7"/>
  <c r="E10" i="7" s="1"/>
  <c r="F10" i="7" s="1"/>
  <c r="D3" i="7"/>
  <c r="E3" i="7" l="1"/>
  <c r="G10" i="7"/>
  <c r="F8" i="7"/>
  <c r="F4" i="7"/>
  <c r="F3" i="7"/>
  <c r="G9" i="7"/>
  <c r="E6" i="7"/>
  <c r="E7" i="7"/>
  <c r="E5" i="7"/>
  <c r="F7" i="7" l="1"/>
  <c r="G4" i="7"/>
  <c r="F5" i="7"/>
  <c r="G8" i="7"/>
  <c r="H9" i="7"/>
  <c r="H10" i="7"/>
  <c r="G3" i="7"/>
  <c r="F6" i="7"/>
  <c r="I10" i="7" l="1"/>
  <c r="I9" i="7"/>
  <c r="H8" i="7"/>
  <c r="G5" i="7"/>
  <c r="G6" i="7"/>
  <c r="H4" i="7"/>
  <c r="H3" i="7"/>
  <c r="G7" i="7"/>
  <c r="I4" i="7" l="1"/>
  <c r="H6" i="7"/>
  <c r="I8" i="7"/>
  <c r="J9" i="7"/>
  <c r="H7" i="7"/>
  <c r="H5" i="7"/>
  <c r="I3" i="7"/>
  <c r="J10" i="7"/>
  <c r="I7" i="7" l="1"/>
  <c r="I5" i="7"/>
  <c r="K9" i="7"/>
  <c r="J8" i="7"/>
  <c r="I6" i="7"/>
  <c r="K10" i="7"/>
  <c r="J3" i="7"/>
  <c r="J4" i="7"/>
  <c r="J6" i="7" l="1"/>
  <c r="L10" i="7"/>
  <c r="L9" i="7"/>
  <c r="J5" i="7"/>
  <c r="K4" i="7"/>
  <c r="K8" i="7"/>
  <c r="K3" i="7"/>
  <c r="J7" i="7"/>
  <c r="L4" i="7" l="1"/>
  <c r="M9" i="7"/>
  <c r="M10" i="7"/>
  <c r="K5" i="7"/>
  <c r="L8" i="7"/>
  <c r="K7" i="7"/>
  <c r="L3" i="7"/>
  <c r="K6" i="7"/>
  <c r="L7" i="7" l="1"/>
  <c r="M8" i="7"/>
  <c r="N9" i="7"/>
  <c r="N10" i="7"/>
  <c r="L6" i="7"/>
  <c r="M3" i="7"/>
  <c r="M4" i="7"/>
  <c r="L5" i="7"/>
  <c r="N4" i="7" l="1"/>
  <c r="M6" i="7"/>
  <c r="N3" i="7"/>
  <c r="O10" i="7"/>
  <c r="O9" i="7"/>
  <c r="N8" i="7"/>
  <c r="M7" i="7"/>
  <c r="M5" i="7"/>
  <c r="P9" i="7" l="1"/>
  <c r="N5" i="7"/>
  <c r="N6" i="7"/>
  <c r="P10" i="7"/>
  <c r="N7" i="7"/>
  <c r="O8" i="7"/>
  <c r="O3" i="7"/>
  <c r="O4" i="7"/>
  <c r="P8" i="7" l="1"/>
  <c r="O7" i="7"/>
  <c r="Q10" i="7"/>
  <c r="O6" i="7"/>
  <c r="O5" i="7"/>
  <c r="P4" i="7"/>
  <c r="P3" i="7"/>
  <c r="Q9" i="7"/>
  <c r="Q4" i="7" l="1"/>
  <c r="P5" i="7"/>
  <c r="R10" i="7"/>
  <c r="P7" i="7"/>
  <c r="R9" i="7"/>
  <c r="P6" i="7"/>
  <c r="Q3" i="7"/>
  <c r="Q8" i="7"/>
  <c r="S9" i="7" l="1"/>
  <c r="Q6" i="7"/>
  <c r="Q7" i="7"/>
  <c r="S10" i="7"/>
  <c r="R8" i="7"/>
  <c r="Q5" i="7"/>
  <c r="R3" i="7"/>
  <c r="R4" i="7"/>
  <c r="S8" i="7" l="1"/>
  <c r="T10" i="7"/>
  <c r="R7" i="7"/>
  <c r="R6" i="7"/>
  <c r="R5" i="7"/>
  <c r="S4" i="7"/>
  <c r="S3" i="7"/>
  <c r="T9" i="7"/>
  <c r="T4" i="7" l="1"/>
  <c r="S5" i="7"/>
  <c r="U10" i="7"/>
  <c r="S6" i="7"/>
  <c r="U9" i="7"/>
  <c r="S7" i="7"/>
  <c r="T3" i="7"/>
  <c r="T8" i="7"/>
  <c r="T7" i="7" l="1"/>
  <c r="V9" i="7"/>
  <c r="U8" i="7"/>
  <c r="U3" i="7"/>
  <c r="T6" i="7"/>
  <c r="V10" i="7"/>
  <c r="T5" i="7"/>
  <c r="U4" i="7"/>
  <c r="W10" i="7" l="1"/>
  <c r="U6" i="7"/>
  <c r="V3" i="7"/>
  <c r="W9" i="7"/>
  <c r="V4" i="7"/>
  <c r="V8" i="7"/>
  <c r="U5" i="7"/>
  <c r="U7" i="7"/>
  <c r="W4" i="7" l="1"/>
  <c r="X9" i="7"/>
  <c r="V6" i="7"/>
  <c r="W3" i="7"/>
  <c r="W8" i="7"/>
  <c r="V7" i="7"/>
  <c r="V5" i="7"/>
  <c r="X10" i="7"/>
  <c r="X8" i="7" l="1"/>
  <c r="X3" i="7"/>
  <c r="Y9" i="7"/>
  <c r="W6" i="7"/>
  <c r="W7" i="7"/>
  <c r="Y10" i="7"/>
  <c r="W5" i="7"/>
  <c r="X4" i="7"/>
  <c r="X7" i="7" l="1"/>
  <c r="X5" i="7"/>
  <c r="Z10" i="7"/>
  <c r="X6" i="7"/>
  <c r="Z9" i="7"/>
  <c r="Y4" i="7"/>
  <c r="Y3" i="7"/>
  <c r="Y8" i="7"/>
  <c r="AA9" i="7" l="1"/>
  <c r="Y5" i="7"/>
  <c r="Y6" i="7"/>
  <c r="Z8" i="7"/>
  <c r="Z4" i="7"/>
  <c r="AA10" i="7"/>
  <c r="Z3" i="7"/>
  <c r="Y7" i="7"/>
  <c r="AA4" i="7" l="1"/>
  <c r="AB10" i="7"/>
  <c r="Z6" i="7"/>
  <c r="Z5" i="7"/>
  <c r="AA8" i="7"/>
  <c r="Z7" i="7"/>
  <c r="AA3" i="7"/>
  <c r="AB9" i="7"/>
  <c r="AB8" i="7" l="1"/>
  <c r="AA6" i="7"/>
  <c r="AC10" i="7"/>
  <c r="AA5" i="7"/>
  <c r="AC9" i="7"/>
  <c r="AA7" i="7"/>
  <c r="AB3" i="7"/>
  <c r="AB4" i="7"/>
  <c r="AD9" i="7" l="1"/>
  <c r="AB5" i="7"/>
  <c r="AB6" i="7"/>
  <c r="AC4" i="7"/>
  <c r="AB7" i="7"/>
  <c r="AD10" i="7"/>
  <c r="AC3" i="7"/>
  <c r="AC8" i="7"/>
  <c r="AC7" i="7" l="1"/>
  <c r="AD4" i="7"/>
  <c r="AC5" i="7"/>
  <c r="AC6" i="7"/>
  <c r="AD8" i="7"/>
  <c r="AD3" i="7"/>
  <c r="AD6" i="7" l="1"/>
  <c r="AD5" i="7"/>
  <c r="AD7" i="7"/>
</calcChain>
</file>

<file path=xl/sharedStrings.xml><?xml version="1.0" encoding="utf-8"?>
<sst xmlns="http://schemas.openxmlformats.org/spreadsheetml/2006/main" count="101" uniqueCount="46">
  <si>
    <t>Code</t>
  </si>
  <si>
    <t>Technology</t>
  </si>
  <si>
    <t>Installed Capacity (Gpkm/year or Gtkm/year) - Historical</t>
  </si>
  <si>
    <t>Installed Capacity (Gpkm/year or Gtkm/year) - Projected</t>
  </si>
  <si>
    <t>DEMTRAGSLCAR</t>
  </si>
  <si>
    <t>DEMTRAELCCAR</t>
  </si>
  <si>
    <t>DEMTRAGSLMCY</t>
  </si>
  <si>
    <t>DEMTRAELCMCY</t>
  </si>
  <si>
    <t>DEMTRADSLBUS</t>
  </si>
  <si>
    <t>DEMTRAELCBUS</t>
  </si>
  <si>
    <t>DEMTRADSLTRK</t>
  </si>
  <si>
    <t>DEMTRAELCTRK</t>
  </si>
  <si>
    <t>Gasoline car</t>
  </si>
  <si>
    <t>Electric car</t>
  </si>
  <si>
    <t>Gasoline motorcycle</t>
  </si>
  <si>
    <t>Electric motorcycle</t>
  </si>
  <si>
    <t>Diesel bus</t>
  </si>
  <si>
    <t>Electric bus</t>
  </si>
  <si>
    <t>Diesel truck</t>
  </si>
  <si>
    <t>Electric truck</t>
  </si>
  <si>
    <t>Activity factor (km/year)</t>
  </si>
  <si>
    <t>Load factor (p/v or t/v)</t>
  </si>
  <si>
    <t>Efficiency (Gpkm/PJ or Gtkm/PJ)</t>
  </si>
  <si>
    <t>Fleet stock (v)</t>
  </si>
  <si>
    <t>Gasoline</t>
  </si>
  <si>
    <t>Diesel</t>
  </si>
  <si>
    <t>Electricity</t>
  </si>
  <si>
    <t>Energy Consumption (PJ) - From energy balance in road transport</t>
  </si>
  <si>
    <t>2022 - real</t>
  </si>
  <si>
    <t>2022 - estimated</t>
  </si>
  <si>
    <t>Error</t>
  </si>
  <si>
    <t>Estimated Consumption (PJ)</t>
  </si>
  <si>
    <t>Transport demand (Gpkm/year or Gtkm/year) - Historical</t>
  </si>
  <si>
    <t>Transport demand (Gpkm/year or Gtkm/year) - Projected</t>
  </si>
  <si>
    <t>GDP Growth</t>
  </si>
  <si>
    <t>Demand</t>
  </si>
  <si>
    <t>TRACAR</t>
  </si>
  <si>
    <t>TRAMCY</t>
  </si>
  <si>
    <t>TRABUS</t>
  </si>
  <si>
    <t>TRATRK</t>
  </si>
  <si>
    <t>Car</t>
  </si>
  <si>
    <t>Motorcycle</t>
  </si>
  <si>
    <t>Bus</t>
  </si>
  <si>
    <t>Truck</t>
  </si>
  <si>
    <t>Generation (Gpkm/year or Gtkm/year) - Historical</t>
  </si>
  <si>
    <t>Generation (Gpkm/year or Gtkm/year) - Projected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</si>
</sst>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0" borderId="1" xfId="0" applyFont="1" applyBorder="1"/>
    <xf numFmtId="165" fontId="0" fillId="3" borderId="1" xfId="1" applyNumberFormat="1" applyFont="1" applyFill="1" applyBorder="1"/>
    <xf numFmtId="0" fontId="1" fillId="4" borderId="1" xfId="0" applyFont="1" applyFill="1" applyBorder="1"/>
    <xf numFmtId="0" fontId="0" fillId="4" borderId="1" xfId="0" applyFill="1" applyBorder="1"/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1" fillId="0" borderId="1" xfId="0" applyFont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BF35E-CD84-443F-892A-61C56844FA1E}">
  <dimension ref="A1:H20"/>
  <sheetViews>
    <sheetView workbookViewId="0">
      <selection activeCell="D19" sqref="D19"/>
    </sheetView>
  </sheetViews>
  <sheetFormatPr defaultRowHeight="14.5" x14ac:dyDescent="0.35"/>
  <cols>
    <col min="1" max="1" width="15" bestFit="1" customWidth="1"/>
    <col min="2" max="2" width="36.26953125" bestFit="1" customWidth="1"/>
    <col min="3" max="3" width="21.54296875" bestFit="1" customWidth="1"/>
    <col min="4" max="4" width="20.1796875" bestFit="1" customWidth="1"/>
    <col min="5" max="5" width="28.1796875" bestFit="1" customWidth="1"/>
    <col min="6" max="6" width="12.1796875" customWidth="1"/>
    <col min="7" max="7" width="24.7265625" bestFit="1" customWidth="1"/>
  </cols>
  <sheetData>
    <row r="1" spans="1:8" x14ac:dyDescent="0.35">
      <c r="A1" s="8" t="s">
        <v>0</v>
      </c>
      <c r="B1" s="8" t="s">
        <v>1</v>
      </c>
      <c r="C1" s="3" t="s">
        <v>20</v>
      </c>
      <c r="D1" s="3" t="s">
        <v>21</v>
      </c>
      <c r="E1" s="3" t="s">
        <v>22</v>
      </c>
      <c r="G1" s="14" t="s">
        <v>31</v>
      </c>
    </row>
    <row r="2" spans="1:8" x14ac:dyDescent="0.35">
      <c r="A2" s="1" t="s">
        <v>4</v>
      </c>
      <c r="B2" s="1" t="s">
        <v>12</v>
      </c>
      <c r="C2" s="1">
        <v>5000</v>
      </c>
      <c r="D2" s="1">
        <v>1.5</v>
      </c>
      <c r="E2" s="1">
        <v>0.5</v>
      </c>
      <c r="G2" s="1">
        <f>(C13*C2*D2)/(E2*10^9)</f>
        <v>0.22500000000000001</v>
      </c>
    </row>
    <row r="3" spans="1:8" x14ac:dyDescent="0.35">
      <c r="A3" s="1" t="s">
        <v>5</v>
      </c>
      <c r="B3" s="1" t="s">
        <v>13</v>
      </c>
      <c r="C3" s="1">
        <v>5000</v>
      </c>
      <c r="D3" s="1">
        <v>1.5</v>
      </c>
      <c r="E3" s="1">
        <v>2.8</v>
      </c>
      <c r="G3" s="1">
        <f t="shared" ref="G3:G9" si="0">(C14*C3*D3)/(E3*10^9)</f>
        <v>3.2142857142857141E-4</v>
      </c>
    </row>
    <row r="4" spans="1:8" x14ac:dyDescent="0.35">
      <c r="A4" s="1" t="s">
        <v>6</v>
      </c>
      <c r="B4" s="1" t="s">
        <v>14</v>
      </c>
      <c r="C4" s="1">
        <v>7000</v>
      </c>
      <c r="D4" s="1">
        <v>1.2</v>
      </c>
      <c r="E4" s="1">
        <v>0.98</v>
      </c>
      <c r="G4" s="1">
        <f t="shared" si="0"/>
        <v>2.3142857142857145</v>
      </c>
    </row>
    <row r="5" spans="1:8" x14ac:dyDescent="0.35">
      <c r="A5" s="1" t="s">
        <v>7</v>
      </c>
      <c r="B5" s="1" t="s">
        <v>15</v>
      </c>
      <c r="C5" s="1">
        <v>7000</v>
      </c>
      <c r="D5" s="1">
        <v>1.2</v>
      </c>
      <c r="E5" s="1">
        <v>7.04</v>
      </c>
      <c r="G5" s="1">
        <f t="shared" si="0"/>
        <v>2.9829545454545457E-4</v>
      </c>
    </row>
    <row r="6" spans="1:8" x14ac:dyDescent="0.35">
      <c r="A6" s="1" t="s">
        <v>8</v>
      </c>
      <c r="B6" s="1" t="s">
        <v>16</v>
      </c>
      <c r="C6" s="1">
        <v>75000</v>
      </c>
      <c r="D6" s="1">
        <v>71.599999999999994</v>
      </c>
      <c r="E6" s="1">
        <v>5.24</v>
      </c>
      <c r="G6" s="1">
        <f t="shared" si="0"/>
        <v>0.34843511450381676</v>
      </c>
    </row>
    <row r="7" spans="1:8" x14ac:dyDescent="0.35">
      <c r="A7" s="1" t="s">
        <v>9</v>
      </c>
      <c r="B7" s="1" t="s">
        <v>17</v>
      </c>
      <c r="C7" s="1">
        <v>75000</v>
      </c>
      <c r="D7" s="1">
        <v>71.599999999999994</v>
      </c>
      <c r="E7" s="1">
        <v>14.5</v>
      </c>
      <c r="G7" s="1">
        <f t="shared" si="0"/>
        <v>1.4813793103448273E-2</v>
      </c>
    </row>
    <row r="8" spans="1:8" x14ac:dyDescent="0.35">
      <c r="A8" s="1" t="s">
        <v>10</v>
      </c>
      <c r="B8" s="1" t="s">
        <v>18</v>
      </c>
      <c r="C8" s="1">
        <v>60000</v>
      </c>
      <c r="D8" s="1">
        <v>20.100000000000001</v>
      </c>
      <c r="E8" s="1">
        <v>0.46</v>
      </c>
      <c r="G8" s="1">
        <f t="shared" si="0"/>
        <v>0.20973913043478262</v>
      </c>
    </row>
    <row r="9" spans="1:8" x14ac:dyDescent="0.35">
      <c r="A9" s="1" t="s">
        <v>11</v>
      </c>
      <c r="B9" s="1" t="s">
        <v>19</v>
      </c>
      <c r="C9" s="1">
        <v>60000</v>
      </c>
      <c r="D9" s="1">
        <v>20.100000000000001</v>
      </c>
      <c r="E9" s="1">
        <v>2.7</v>
      </c>
      <c r="G9" s="1">
        <f t="shared" si="0"/>
        <v>0</v>
      </c>
    </row>
    <row r="12" spans="1:8" ht="29" customHeight="1" x14ac:dyDescent="0.35">
      <c r="A12" s="8" t="s">
        <v>0</v>
      </c>
      <c r="B12" s="8" t="s">
        <v>1</v>
      </c>
      <c r="C12" s="3" t="s">
        <v>23</v>
      </c>
      <c r="E12" s="15" t="s">
        <v>27</v>
      </c>
      <c r="F12" s="3" t="s">
        <v>28</v>
      </c>
      <c r="G12" s="3" t="s">
        <v>29</v>
      </c>
      <c r="H12" s="3" t="s">
        <v>30</v>
      </c>
    </row>
    <row r="13" spans="1:8" x14ac:dyDescent="0.35">
      <c r="A13" s="1" t="s">
        <v>4</v>
      </c>
      <c r="B13" s="1" t="s">
        <v>12</v>
      </c>
      <c r="C13" s="1">
        <v>15000</v>
      </c>
      <c r="E13" s="1" t="s">
        <v>24</v>
      </c>
      <c r="F13" s="1">
        <v>2.6</v>
      </c>
      <c r="G13" s="1">
        <f>G2+G4</f>
        <v>2.5392857142857146</v>
      </c>
      <c r="H13" s="4">
        <f>(G13-F13)/F13</f>
        <v>-2.3351648351648269E-2</v>
      </c>
    </row>
    <row r="14" spans="1:8" x14ac:dyDescent="0.35">
      <c r="A14" s="1" t="s">
        <v>5</v>
      </c>
      <c r="B14" s="1" t="s">
        <v>13</v>
      </c>
      <c r="C14" s="1">
        <v>120</v>
      </c>
      <c r="E14" s="1" t="s">
        <v>25</v>
      </c>
      <c r="F14" s="1">
        <v>0.56000000000000005</v>
      </c>
      <c r="G14" s="1">
        <f>G6+G8</f>
        <v>0.55817424493859935</v>
      </c>
      <c r="H14" s="4">
        <f t="shared" ref="H14:H15" si="1">(G14-F14)/F14</f>
        <v>-3.2602768953583967E-3</v>
      </c>
    </row>
    <row r="15" spans="1:8" x14ac:dyDescent="0.35">
      <c r="A15" s="1" t="s">
        <v>6</v>
      </c>
      <c r="B15" s="1" t="s">
        <v>14</v>
      </c>
      <c r="C15" s="1">
        <v>270000</v>
      </c>
      <c r="E15" s="1" t="s">
        <v>26</v>
      </c>
      <c r="F15" s="1">
        <v>1.4999999999999999E-2</v>
      </c>
      <c r="G15" s="1">
        <f>G3+G5+G7+G9</f>
        <v>1.5433517129422298E-2</v>
      </c>
      <c r="H15" s="4">
        <f t="shared" si="1"/>
        <v>2.890114196148659E-2</v>
      </c>
    </row>
    <row r="16" spans="1:8" x14ac:dyDescent="0.35">
      <c r="A16" s="1" t="s">
        <v>7</v>
      </c>
      <c r="B16" s="1" t="s">
        <v>15</v>
      </c>
      <c r="C16" s="1">
        <v>250</v>
      </c>
    </row>
    <row r="17" spans="1:3" x14ac:dyDescent="0.35">
      <c r="A17" s="1" t="s">
        <v>8</v>
      </c>
      <c r="B17" s="1" t="s">
        <v>16</v>
      </c>
      <c r="C17" s="1">
        <v>340</v>
      </c>
    </row>
    <row r="18" spans="1:3" x14ac:dyDescent="0.35">
      <c r="A18" s="1" t="s">
        <v>9</v>
      </c>
      <c r="B18" s="1" t="s">
        <v>17</v>
      </c>
      <c r="C18" s="1">
        <v>40</v>
      </c>
    </row>
    <row r="19" spans="1:3" x14ac:dyDescent="0.35">
      <c r="A19" s="1" t="s">
        <v>10</v>
      </c>
      <c r="B19" s="1" t="s">
        <v>18</v>
      </c>
      <c r="C19" s="1">
        <v>80</v>
      </c>
    </row>
    <row r="20" spans="1:3" x14ac:dyDescent="0.35">
      <c r="A20" s="1" t="s">
        <v>11</v>
      </c>
      <c r="B20" s="1" t="s">
        <v>19</v>
      </c>
      <c r="C20" s="1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8DC29-A325-42FD-9458-4F22416245F1}">
  <dimension ref="A1:AJ8"/>
  <sheetViews>
    <sheetView workbookViewId="0">
      <selection activeCell="F11" sqref="F11"/>
    </sheetView>
  </sheetViews>
  <sheetFormatPr defaultRowHeight="14.5" x14ac:dyDescent="0.35"/>
  <cols>
    <col min="1" max="1" width="17.6328125" customWidth="1"/>
    <col min="2" max="2" width="17.7265625" customWidth="1"/>
    <col min="3" max="3" width="26.26953125" customWidth="1"/>
  </cols>
  <sheetData>
    <row r="1" spans="1:36" ht="46.5" customHeight="1" x14ac:dyDescent="0.35">
      <c r="A1" s="9" t="s">
        <v>0</v>
      </c>
      <c r="B1" s="9" t="s">
        <v>35</v>
      </c>
      <c r="C1" s="10" t="s">
        <v>32</v>
      </c>
      <c r="D1" s="11" t="s">
        <v>33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3"/>
    </row>
    <row r="2" spans="1:36" x14ac:dyDescent="0.35">
      <c r="A2" s="9"/>
      <c r="B2" s="9"/>
      <c r="C2" s="5">
        <v>2022</v>
      </c>
      <c r="D2" s="2">
        <v>2023</v>
      </c>
      <c r="E2" s="2">
        <v>2024</v>
      </c>
      <c r="F2" s="2">
        <v>2025</v>
      </c>
      <c r="G2" s="2">
        <v>2026</v>
      </c>
      <c r="H2" s="2">
        <v>2027</v>
      </c>
      <c r="I2" s="2">
        <v>2028</v>
      </c>
      <c r="J2" s="2">
        <v>2029</v>
      </c>
      <c r="K2" s="2">
        <v>2030</v>
      </c>
      <c r="L2" s="2">
        <v>2031</v>
      </c>
      <c r="M2" s="2">
        <v>2032</v>
      </c>
      <c r="N2" s="2">
        <v>2033</v>
      </c>
      <c r="O2" s="2">
        <v>2034</v>
      </c>
      <c r="P2" s="2">
        <v>2035</v>
      </c>
      <c r="Q2" s="2">
        <v>2036</v>
      </c>
      <c r="R2" s="2">
        <v>2037</v>
      </c>
      <c r="S2" s="2">
        <v>2038</v>
      </c>
      <c r="T2" s="2">
        <v>2039</v>
      </c>
      <c r="U2" s="2">
        <v>2040</v>
      </c>
      <c r="V2" s="2">
        <v>2041</v>
      </c>
      <c r="W2" s="2">
        <v>2042</v>
      </c>
      <c r="X2" s="2">
        <v>2043</v>
      </c>
      <c r="Y2" s="2">
        <v>2044</v>
      </c>
      <c r="Z2" s="2">
        <v>2045</v>
      </c>
      <c r="AA2" s="2">
        <v>2046</v>
      </c>
      <c r="AB2" s="2">
        <v>2047</v>
      </c>
      <c r="AC2" s="2">
        <v>2048</v>
      </c>
      <c r="AD2" s="2">
        <v>2049</v>
      </c>
      <c r="AE2" s="2">
        <v>2050</v>
      </c>
      <c r="AF2" s="2">
        <v>2051</v>
      </c>
      <c r="AG2" s="2">
        <v>2052</v>
      </c>
      <c r="AH2" s="2">
        <v>2053</v>
      </c>
      <c r="AI2" s="2">
        <v>2054</v>
      </c>
      <c r="AJ2" s="2">
        <v>2055</v>
      </c>
    </row>
    <row r="3" spans="1:36" x14ac:dyDescent="0.35">
      <c r="A3" s="1" t="s">
        <v>36</v>
      </c>
      <c r="B3" s="1" t="s">
        <v>40</v>
      </c>
      <c r="C3" s="6">
        <f>'Capacity (existing)'!C3+'Capacity (existing)'!C4</f>
        <v>0.1134</v>
      </c>
      <c r="D3" s="7">
        <f>C3*(1+$D$8)</f>
        <v>0.11691539999999999</v>
      </c>
      <c r="E3" s="7">
        <f t="shared" ref="E3:AJ6" si="0">D3*(1+$D$8)</f>
        <v>0.12053977739999998</v>
      </c>
      <c r="F3" s="7">
        <f t="shared" si="0"/>
        <v>0.12427651049939997</v>
      </c>
      <c r="G3" s="7">
        <f t="shared" si="0"/>
        <v>0.12812908232488135</v>
      </c>
      <c r="H3" s="7">
        <f t="shared" si="0"/>
        <v>0.13210108387695266</v>
      </c>
      <c r="I3" s="7">
        <f t="shared" si="0"/>
        <v>0.13619621747713817</v>
      </c>
      <c r="J3" s="7">
        <f t="shared" si="0"/>
        <v>0.14041830021892945</v>
      </c>
      <c r="K3" s="7">
        <f t="shared" si="0"/>
        <v>0.14477126752571626</v>
      </c>
      <c r="L3" s="7">
        <f t="shared" si="0"/>
        <v>0.14925917681901346</v>
      </c>
      <c r="M3" s="7">
        <f t="shared" si="0"/>
        <v>0.15388621130040286</v>
      </c>
      <c r="N3" s="7">
        <f t="shared" si="0"/>
        <v>0.15865668385071535</v>
      </c>
      <c r="O3" s="7">
        <f t="shared" si="0"/>
        <v>0.16357504105008752</v>
      </c>
      <c r="P3" s="7">
        <f t="shared" si="0"/>
        <v>0.16864586732264022</v>
      </c>
      <c r="Q3" s="7">
        <f t="shared" si="0"/>
        <v>0.17387388920964206</v>
      </c>
      <c r="R3" s="7">
        <f t="shared" si="0"/>
        <v>0.17926397977514094</v>
      </c>
      <c r="S3" s="7">
        <f t="shared" si="0"/>
        <v>0.18482116314817029</v>
      </c>
      <c r="T3" s="7">
        <f t="shared" si="0"/>
        <v>0.19055061920576355</v>
      </c>
      <c r="U3" s="7">
        <f t="shared" si="0"/>
        <v>0.19645768840114219</v>
      </c>
      <c r="V3" s="7">
        <f t="shared" si="0"/>
        <v>0.20254787674157759</v>
      </c>
      <c r="W3" s="7">
        <f t="shared" si="0"/>
        <v>0.20882686092056649</v>
      </c>
      <c r="X3" s="7">
        <f t="shared" si="0"/>
        <v>0.21530049360910403</v>
      </c>
      <c r="Y3" s="7">
        <f t="shared" si="0"/>
        <v>0.22197480891098623</v>
      </c>
      <c r="Z3" s="7">
        <f t="shared" si="0"/>
        <v>0.22885602798722679</v>
      </c>
      <c r="AA3" s="7">
        <f t="shared" si="0"/>
        <v>0.23595056485483079</v>
      </c>
      <c r="AB3" s="7">
        <f t="shared" si="0"/>
        <v>0.24326503236533054</v>
      </c>
      <c r="AC3" s="7">
        <f t="shared" si="0"/>
        <v>0.25080624836865578</v>
      </c>
      <c r="AD3" s="7">
        <f t="shared" si="0"/>
        <v>0.25858124206808408</v>
      </c>
      <c r="AE3" s="7">
        <f t="shared" si="0"/>
        <v>0.26659726057219468</v>
      </c>
      <c r="AF3" s="7">
        <f t="shared" si="0"/>
        <v>0.27486177564993269</v>
      </c>
      <c r="AG3" s="7">
        <f t="shared" si="0"/>
        <v>0.28338249069508059</v>
      </c>
      <c r="AH3" s="7">
        <f t="shared" si="0"/>
        <v>0.29216734790662807</v>
      </c>
      <c r="AI3" s="7">
        <f t="shared" si="0"/>
        <v>0.30122453569173352</v>
      </c>
      <c r="AJ3" s="7">
        <f t="shared" si="0"/>
        <v>0.31056249629817723</v>
      </c>
    </row>
    <row r="4" spans="1:36" x14ac:dyDescent="0.35">
      <c r="A4" s="1" t="s">
        <v>37</v>
      </c>
      <c r="B4" s="1" t="s">
        <v>41</v>
      </c>
      <c r="C4" s="6">
        <f>'Capacity (existing)'!C5+'Capacity (existing)'!C6</f>
        <v>2.2700999999999998</v>
      </c>
      <c r="D4" s="7">
        <f t="shared" ref="D4:S6" si="1">C4*(1+$D$8)</f>
        <v>2.3404730999999996</v>
      </c>
      <c r="E4" s="7">
        <f t="shared" si="1"/>
        <v>2.4130277660999995</v>
      </c>
      <c r="F4" s="7">
        <f t="shared" si="1"/>
        <v>2.4878316268490992</v>
      </c>
      <c r="G4" s="7">
        <f t="shared" si="1"/>
        <v>2.5649544072814212</v>
      </c>
      <c r="H4" s="7">
        <f t="shared" si="1"/>
        <v>2.6444679939071452</v>
      </c>
      <c r="I4" s="7">
        <f t="shared" si="1"/>
        <v>2.7264465017182666</v>
      </c>
      <c r="J4" s="7">
        <f t="shared" si="1"/>
        <v>2.8109663432715326</v>
      </c>
      <c r="K4" s="7">
        <f t="shared" si="1"/>
        <v>2.8981062999129499</v>
      </c>
      <c r="L4" s="7">
        <f t="shared" si="1"/>
        <v>2.987947595210251</v>
      </c>
      <c r="M4" s="7">
        <f t="shared" si="1"/>
        <v>3.0805739706617685</v>
      </c>
      <c r="N4" s="7">
        <f t="shared" si="1"/>
        <v>3.1760717637522831</v>
      </c>
      <c r="O4" s="7">
        <f t="shared" si="1"/>
        <v>3.2745299884286037</v>
      </c>
      <c r="P4" s="7">
        <f t="shared" si="1"/>
        <v>3.37604041806989</v>
      </c>
      <c r="Q4" s="7">
        <f t="shared" si="1"/>
        <v>3.4806976710300561</v>
      </c>
      <c r="R4" s="7">
        <f t="shared" si="1"/>
        <v>3.5885992988319875</v>
      </c>
      <c r="S4" s="7">
        <f t="shared" si="1"/>
        <v>3.6998458770957789</v>
      </c>
      <c r="T4" s="7">
        <f t="shared" si="0"/>
        <v>3.8145410992857478</v>
      </c>
      <c r="U4" s="7">
        <f t="shared" si="0"/>
        <v>3.9327918733636058</v>
      </c>
      <c r="V4" s="7">
        <f t="shared" si="0"/>
        <v>4.0547084214378772</v>
      </c>
      <c r="W4" s="7">
        <f t="shared" si="0"/>
        <v>4.1804043825024513</v>
      </c>
      <c r="X4" s="7">
        <f t="shared" si="0"/>
        <v>4.3099969183600271</v>
      </c>
      <c r="Y4" s="7">
        <f t="shared" si="0"/>
        <v>4.4436068228291878</v>
      </c>
      <c r="Z4" s="7">
        <f t="shared" si="0"/>
        <v>4.5813586343368922</v>
      </c>
      <c r="AA4" s="7">
        <f t="shared" si="0"/>
        <v>4.7233807520013356</v>
      </c>
      <c r="AB4" s="7">
        <f t="shared" si="0"/>
        <v>4.869805555313377</v>
      </c>
      <c r="AC4" s="7">
        <f t="shared" si="0"/>
        <v>5.020769527528091</v>
      </c>
      <c r="AD4" s="7">
        <f t="shared" si="0"/>
        <v>5.1764133828814618</v>
      </c>
      <c r="AE4" s="7">
        <f t="shared" si="0"/>
        <v>5.3368821977507865</v>
      </c>
      <c r="AF4" s="7">
        <f t="shared" si="0"/>
        <v>5.5023255458810603</v>
      </c>
      <c r="AG4" s="7">
        <f t="shared" si="0"/>
        <v>5.6728976378033726</v>
      </c>
      <c r="AH4" s="7">
        <f t="shared" si="0"/>
        <v>5.8487574645752769</v>
      </c>
      <c r="AI4" s="7">
        <f t="shared" si="0"/>
        <v>6.03006894597711</v>
      </c>
      <c r="AJ4" s="7">
        <f t="shared" si="0"/>
        <v>6.2170010833024003</v>
      </c>
    </row>
    <row r="5" spans="1:36" x14ac:dyDescent="0.35">
      <c r="A5" s="1" t="s">
        <v>38</v>
      </c>
      <c r="B5" s="1" t="s">
        <v>42</v>
      </c>
      <c r="C5" s="6">
        <f>'Capacity (existing)'!C7+'Capacity (existing)'!C8</f>
        <v>2.0406</v>
      </c>
      <c r="D5" s="7">
        <f t="shared" si="1"/>
        <v>2.1038585999999997</v>
      </c>
      <c r="E5" s="7">
        <f t="shared" si="0"/>
        <v>2.1690782165999996</v>
      </c>
      <c r="F5" s="7">
        <f t="shared" si="0"/>
        <v>2.2363196413145991</v>
      </c>
      <c r="G5" s="7">
        <f t="shared" si="0"/>
        <v>2.3056455501953517</v>
      </c>
      <c r="H5" s="7">
        <f t="shared" si="0"/>
        <v>2.3771205622514073</v>
      </c>
      <c r="I5" s="7">
        <f t="shared" si="0"/>
        <v>2.4508112996812006</v>
      </c>
      <c r="J5" s="7">
        <f t="shared" si="0"/>
        <v>2.5267864499713175</v>
      </c>
      <c r="K5" s="7">
        <f t="shared" si="0"/>
        <v>2.6051168299204281</v>
      </c>
      <c r="L5" s="7">
        <f t="shared" si="0"/>
        <v>2.685875451647961</v>
      </c>
      <c r="M5" s="7">
        <f t="shared" si="0"/>
        <v>2.7691375906490476</v>
      </c>
      <c r="N5" s="7">
        <f t="shared" si="0"/>
        <v>2.8549808559591678</v>
      </c>
      <c r="O5" s="7">
        <f t="shared" si="0"/>
        <v>2.9434852624939016</v>
      </c>
      <c r="P5" s="7">
        <f t="shared" si="0"/>
        <v>3.0347333056312125</v>
      </c>
      <c r="Q5" s="7">
        <f t="shared" si="0"/>
        <v>3.12881003810578</v>
      </c>
      <c r="R5" s="7">
        <f t="shared" si="0"/>
        <v>3.2258031492870587</v>
      </c>
      <c r="S5" s="7">
        <f t="shared" si="0"/>
        <v>3.3258030469149573</v>
      </c>
      <c r="T5" s="7">
        <f t="shared" si="0"/>
        <v>3.4289029413693206</v>
      </c>
      <c r="U5" s="7">
        <f t="shared" si="0"/>
        <v>3.5351989325517694</v>
      </c>
      <c r="V5" s="7">
        <f t="shared" si="0"/>
        <v>3.6447900994608742</v>
      </c>
      <c r="W5" s="7">
        <f t="shared" si="0"/>
        <v>3.7577785925441609</v>
      </c>
      <c r="X5" s="7">
        <f t="shared" si="0"/>
        <v>3.8742697289130295</v>
      </c>
      <c r="Y5" s="7">
        <f t="shared" si="0"/>
        <v>3.9943720905093332</v>
      </c>
      <c r="Z5" s="7">
        <f t="shared" si="0"/>
        <v>4.1181976253151218</v>
      </c>
      <c r="AA5" s="7">
        <f t="shared" si="0"/>
        <v>4.2458617516998904</v>
      </c>
      <c r="AB5" s="7">
        <f t="shared" si="0"/>
        <v>4.3774834660025865</v>
      </c>
      <c r="AC5" s="7">
        <f t="shared" si="0"/>
        <v>4.5131854534486662</v>
      </c>
      <c r="AD5" s="7">
        <f t="shared" si="0"/>
        <v>4.6530942025055744</v>
      </c>
      <c r="AE5" s="7">
        <f t="shared" si="0"/>
        <v>4.7973401227832468</v>
      </c>
      <c r="AF5" s="7">
        <f t="shared" si="0"/>
        <v>4.9460576665895273</v>
      </c>
      <c r="AG5" s="7">
        <f t="shared" si="0"/>
        <v>5.0993854542538024</v>
      </c>
      <c r="AH5" s="7">
        <f t="shared" si="0"/>
        <v>5.2574664033356697</v>
      </c>
      <c r="AI5" s="7">
        <f t="shared" si="0"/>
        <v>5.420447861839075</v>
      </c>
      <c r="AJ5" s="7">
        <f t="shared" si="0"/>
        <v>5.588481745556086</v>
      </c>
    </row>
    <row r="6" spans="1:36" x14ac:dyDescent="0.35">
      <c r="A6" s="1" t="s">
        <v>39</v>
      </c>
      <c r="B6" s="1" t="s">
        <v>43</v>
      </c>
      <c r="C6" s="6">
        <f>'Capacity (existing)'!C9+'Capacity (existing)'!C10</f>
        <v>9.6479999999999996E-2</v>
      </c>
      <c r="D6" s="7">
        <f t="shared" si="1"/>
        <v>9.9470879999999984E-2</v>
      </c>
      <c r="E6" s="7">
        <f t="shared" si="0"/>
        <v>0.10255447727999997</v>
      </c>
      <c r="F6" s="7">
        <f t="shared" si="0"/>
        <v>0.10573366607567997</v>
      </c>
      <c r="G6" s="7">
        <f t="shared" si="0"/>
        <v>0.10901140972402604</v>
      </c>
      <c r="H6" s="7">
        <f t="shared" si="0"/>
        <v>0.11239076342547083</v>
      </c>
      <c r="I6" s="7">
        <f t="shared" si="0"/>
        <v>0.11587487709166042</v>
      </c>
      <c r="J6" s="7">
        <f t="shared" si="0"/>
        <v>0.11946699828150188</v>
      </c>
      <c r="K6" s="7">
        <f t="shared" si="0"/>
        <v>0.12317047522822842</v>
      </c>
      <c r="L6" s="7">
        <f t="shared" si="0"/>
        <v>0.12698875996030348</v>
      </c>
      <c r="M6" s="7">
        <f t="shared" si="0"/>
        <v>0.13092541151907289</v>
      </c>
      <c r="N6" s="7">
        <f t="shared" si="0"/>
        <v>0.13498409927616414</v>
      </c>
      <c r="O6" s="7">
        <f t="shared" si="0"/>
        <v>0.13916860635372522</v>
      </c>
      <c r="P6" s="7">
        <f t="shared" si="0"/>
        <v>0.14348283315069069</v>
      </c>
      <c r="Q6" s="7">
        <f t="shared" si="0"/>
        <v>0.14793080097836209</v>
      </c>
      <c r="R6" s="7">
        <f t="shared" si="0"/>
        <v>0.15251665580869131</v>
      </c>
      <c r="S6" s="7">
        <f t="shared" si="0"/>
        <v>0.15724467213876073</v>
      </c>
      <c r="T6" s="7">
        <f t="shared" si="0"/>
        <v>0.1621192569750623</v>
      </c>
      <c r="U6" s="7">
        <f t="shared" si="0"/>
        <v>0.16714495394128923</v>
      </c>
      <c r="V6" s="7">
        <f t="shared" si="0"/>
        <v>0.17232644751346918</v>
      </c>
      <c r="W6" s="7">
        <f t="shared" si="0"/>
        <v>0.1776685673863867</v>
      </c>
      <c r="X6" s="7">
        <f t="shared" si="0"/>
        <v>0.18317629297536467</v>
      </c>
      <c r="Y6" s="7">
        <f t="shared" si="0"/>
        <v>0.18885475805760096</v>
      </c>
      <c r="Z6" s="7">
        <f t="shared" si="0"/>
        <v>0.19470925555738658</v>
      </c>
      <c r="AA6" s="7">
        <f t="shared" si="0"/>
        <v>0.20074524247966555</v>
      </c>
      <c r="AB6" s="7">
        <f t="shared" si="0"/>
        <v>0.20696834499653516</v>
      </c>
      <c r="AC6" s="7">
        <f t="shared" si="0"/>
        <v>0.21338436369142774</v>
      </c>
      <c r="AD6" s="7">
        <f t="shared" si="0"/>
        <v>0.21999927896586199</v>
      </c>
      <c r="AE6" s="7">
        <f t="shared" si="0"/>
        <v>0.2268192566138037</v>
      </c>
      <c r="AF6" s="7">
        <f t="shared" si="0"/>
        <v>0.23385065356883158</v>
      </c>
      <c r="AG6" s="7">
        <f t="shared" si="0"/>
        <v>0.24110002382946535</v>
      </c>
      <c r="AH6" s="7">
        <f t="shared" si="0"/>
        <v>0.24857412456817876</v>
      </c>
      <c r="AI6" s="7">
        <f t="shared" si="0"/>
        <v>0.25627992242979231</v>
      </c>
      <c r="AJ6" s="7">
        <f t="shared" si="0"/>
        <v>0.26422460002511583</v>
      </c>
    </row>
    <row r="8" spans="1:36" x14ac:dyDescent="0.35">
      <c r="C8" s="3" t="s">
        <v>34</v>
      </c>
      <c r="D8" s="3">
        <v>3.1E-2</v>
      </c>
    </row>
  </sheetData>
  <mergeCells count="3">
    <mergeCell ref="A1:A2"/>
    <mergeCell ref="B1:B2"/>
    <mergeCell ref="D1:A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6FC71-5E54-45BC-AA71-84A9DA94ADCF}">
  <dimension ref="A1:AJ10"/>
  <sheetViews>
    <sheetView workbookViewId="0">
      <selection activeCell="D14" sqref="D14"/>
    </sheetView>
  </sheetViews>
  <sheetFormatPr defaultRowHeight="14.5" x14ac:dyDescent="0.35"/>
  <cols>
    <col min="1" max="1" width="16.81640625" customWidth="1"/>
    <col min="2" max="2" width="36.26953125" bestFit="1" customWidth="1"/>
    <col min="3" max="3" width="26.453125" bestFit="1" customWidth="1"/>
  </cols>
  <sheetData>
    <row r="1" spans="1:36" ht="29.5" customHeight="1" x14ac:dyDescent="0.35">
      <c r="A1" s="9" t="s">
        <v>0</v>
      </c>
      <c r="B1" s="9" t="s">
        <v>1</v>
      </c>
      <c r="C1" s="10" t="s">
        <v>2</v>
      </c>
      <c r="D1" s="11" t="s">
        <v>3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3"/>
    </row>
    <row r="2" spans="1:36" x14ac:dyDescent="0.35">
      <c r="A2" s="9"/>
      <c r="B2" s="9"/>
      <c r="C2" s="5">
        <v>2022</v>
      </c>
      <c r="D2" s="2">
        <v>2023</v>
      </c>
      <c r="E2" s="2">
        <v>2024</v>
      </c>
      <c r="F2" s="2">
        <v>2025</v>
      </c>
      <c r="G2" s="2">
        <v>2026</v>
      </c>
      <c r="H2" s="2">
        <v>2027</v>
      </c>
      <c r="I2" s="2">
        <v>2028</v>
      </c>
      <c r="J2" s="2">
        <v>2029</v>
      </c>
      <c r="K2" s="2">
        <v>2030</v>
      </c>
      <c r="L2" s="2">
        <v>2031</v>
      </c>
      <c r="M2" s="2">
        <v>2032</v>
      </c>
      <c r="N2" s="2">
        <v>2033</v>
      </c>
      <c r="O2" s="2">
        <v>2034</v>
      </c>
      <c r="P2" s="2">
        <v>2035</v>
      </c>
      <c r="Q2" s="2">
        <v>2036</v>
      </c>
      <c r="R2" s="2">
        <v>2037</v>
      </c>
      <c r="S2" s="2">
        <v>2038</v>
      </c>
      <c r="T2" s="2">
        <v>2039</v>
      </c>
      <c r="U2" s="2">
        <v>2040</v>
      </c>
      <c r="V2" s="2">
        <v>2041</v>
      </c>
      <c r="W2" s="2">
        <v>2042</v>
      </c>
      <c r="X2" s="2">
        <v>2043</v>
      </c>
      <c r="Y2" s="2">
        <v>2044</v>
      </c>
      <c r="Z2" s="2">
        <v>2045</v>
      </c>
      <c r="AA2" s="2">
        <v>2046</v>
      </c>
      <c r="AB2" s="2">
        <v>2047</v>
      </c>
      <c r="AC2" s="2">
        <v>2048</v>
      </c>
      <c r="AD2" s="2">
        <v>2049</v>
      </c>
      <c r="AE2" s="2">
        <v>2050</v>
      </c>
      <c r="AF2" s="2">
        <v>2051</v>
      </c>
      <c r="AG2" s="2">
        <v>2052</v>
      </c>
      <c r="AH2" s="2">
        <v>2053</v>
      </c>
      <c r="AI2" s="2">
        <v>2054</v>
      </c>
      <c r="AJ2" s="2">
        <v>2055</v>
      </c>
    </row>
    <row r="3" spans="1:36" x14ac:dyDescent="0.35">
      <c r="A3" s="1" t="s">
        <v>4</v>
      </c>
      <c r="B3" s="1" t="s">
        <v>12</v>
      </c>
      <c r="C3" s="6">
        <f>Calibration!C13*Calibration!C2*Calibration!D2/10^9</f>
        <v>0.1125</v>
      </c>
      <c r="D3" s="7">
        <f>C3</f>
        <v>0.1125</v>
      </c>
      <c r="E3" s="7">
        <f t="shared" ref="E3:K3" si="0">D3</f>
        <v>0.1125</v>
      </c>
      <c r="F3" s="7">
        <f t="shared" si="0"/>
        <v>0.1125</v>
      </c>
      <c r="G3" s="7">
        <f t="shared" si="0"/>
        <v>0.1125</v>
      </c>
      <c r="H3" s="7">
        <f t="shared" si="0"/>
        <v>0.1125</v>
      </c>
      <c r="I3" s="7">
        <f t="shared" si="0"/>
        <v>0.1125</v>
      </c>
      <c r="J3" s="7">
        <f t="shared" si="0"/>
        <v>0.1125</v>
      </c>
      <c r="K3" s="7">
        <f t="shared" si="0"/>
        <v>0.1125</v>
      </c>
      <c r="L3" s="7">
        <f>K3-$K$3/20</f>
        <v>0.106875</v>
      </c>
      <c r="M3" s="7">
        <f t="shared" ref="M3:AD3" si="1">L3-$K$3/20</f>
        <v>0.10124999999999999</v>
      </c>
      <c r="N3" s="7">
        <f t="shared" si="1"/>
        <v>9.5624999999999988E-2</v>
      </c>
      <c r="O3" s="7">
        <f t="shared" si="1"/>
        <v>8.9999999999999983E-2</v>
      </c>
      <c r="P3" s="7">
        <f t="shared" si="1"/>
        <v>8.4374999999999978E-2</v>
      </c>
      <c r="Q3" s="7">
        <f t="shared" si="1"/>
        <v>7.8749999999999973E-2</v>
      </c>
      <c r="R3" s="7">
        <f t="shared" si="1"/>
        <v>7.3124999999999968E-2</v>
      </c>
      <c r="S3" s="7">
        <f t="shared" si="1"/>
        <v>6.7499999999999963E-2</v>
      </c>
      <c r="T3" s="7">
        <f t="shared" si="1"/>
        <v>6.1874999999999965E-2</v>
      </c>
      <c r="U3" s="7">
        <f t="shared" si="1"/>
        <v>5.6249999999999967E-2</v>
      </c>
      <c r="V3" s="7">
        <f t="shared" si="1"/>
        <v>5.0624999999999969E-2</v>
      </c>
      <c r="W3" s="7">
        <f t="shared" si="1"/>
        <v>4.4999999999999971E-2</v>
      </c>
      <c r="X3" s="7">
        <f t="shared" si="1"/>
        <v>3.9374999999999973E-2</v>
      </c>
      <c r="Y3" s="7">
        <f t="shared" si="1"/>
        <v>3.3749999999999974E-2</v>
      </c>
      <c r="Z3" s="7">
        <f t="shared" si="1"/>
        <v>2.8124999999999976E-2</v>
      </c>
      <c r="AA3" s="7">
        <f t="shared" si="1"/>
        <v>2.2499999999999978E-2</v>
      </c>
      <c r="AB3" s="7">
        <f t="shared" si="1"/>
        <v>1.687499999999998E-2</v>
      </c>
      <c r="AC3" s="7">
        <f t="shared" si="1"/>
        <v>1.1249999999999981E-2</v>
      </c>
      <c r="AD3" s="7">
        <f t="shared" si="1"/>
        <v>5.6249999999999807E-3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</row>
    <row r="4" spans="1:36" x14ac:dyDescent="0.35">
      <c r="A4" s="1" t="s">
        <v>5</v>
      </c>
      <c r="B4" s="1" t="s">
        <v>13</v>
      </c>
      <c r="C4" s="6">
        <f>Calibration!C14*Calibration!C3*Calibration!D3/10^9</f>
        <v>8.9999999999999998E-4</v>
      </c>
      <c r="D4" s="7">
        <f t="shared" ref="D4:K10" si="2">C4</f>
        <v>8.9999999999999998E-4</v>
      </c>
      <c r="E4" s="7">
        <f t="shared" si="2"/>
        <v>8.9999999999999998E-4</v>
      </c>
      <c r="F4" s="7">
        <f t="shared" si="2"/>
        <v>8.9999999999999998E-4</v>
      </c>
      <c r="G4" s="7">
        <f t="shared" si="2"/>
        <v>8.9999999999999998E-4</v>
      </c>
      <c r="H4" s="7">
        <f t="shared" si="2"/>
        <v>8.9999999999999998E-4</v>
      </c>
      <c r="I4" s="7">
        <f t="shared" si="2"/>
        <v>8.9999999999999998E-4</v>
      </c>
      <c r="J4" s="7">
        <f t="shared" si="2"/>
        <v>8.9999999999999998E-4</v>
      </c>
      <c r="K4" s="7">
        <f t="shared" si="2"/>
        <v>8.9999999999999998E-4</v>
      </c>
      <c r="L4" s="7">
        <f>K4-$K$4/20</f>
        <v>8.5499999999999997E-4</v>
      </c>
      <c r="M4" s="7">
        <f t="shared" ref="M4:AD4" si="3">L4-$K$4/20</f>
        <v>8.0999999999999996E-4</v>
      </c>
      <c r="N4" s="7">
        <f t="shared" si="3"/>
        <v>7.6499999999999995E-4</v>
      </c>
      <c r="O4" s="7">
        <f t="shared" si="3"/>
        <v>7.1999999999999994E-4</v>
      </c>
      <c r="P4" s="7">
        <f t="shared" si="3"/>
        <v>6.7499999999999993E-4</v>
      </c>
      <c r="Q4" s="7">
        <f t="shared" si="3"/>
        <v>6.2999999999999992E-4</v>
      </c>
      <c r="R4" s="7">
        <f t="shared" si="3"/>
        <v>5.8499999999999991E-4</v>
      </c>
      <c r="S4" s="7">
        <f t="shared" si="3"/>
        <v>5.399999999999999E-4</v>
      </c>
      <c r="T4" s="7">
        <f t="shared" si="3"/>
        <v>4.9499999999999989E-4</v>
      </c>
      <c r="U4" s="7">
        <f t="shared" si="3"/>
        <v>4.4999999999999988E-4</v>
      </c>
      <c r="V4" s="7">
        <f t="shared" si="3"/>
        <v>4.0499999999999987E-4</v>
      </c>
      <c r="W4" s="7">
        <f t="shared" si="3"/>
        <v>3.5999999999999986E-4</v>
      </c>
      <c r="X4" s="7">
        <f t="shared" si="3"/>
        <v>3.1499999999999985E-4</v>
      </c>
      <c r="Y4" s="7">
        <f t="shared" si="3"/>
        <v>2.6999999999999984E-4</v>
      </c>
      <c r="Z4" s="7">
        <f t="shared" si="3"/>
        <v>2.2499999999999983E-4</v>
      </c>
      <c r="AA4" s="7">
        <f t="shared" si="3"/>
        <v>1.7999999999999982E-4</v>
      </c>
      <c r="AB4" s="7">
        <f t="shared" si="3"/>
        <v>1.3499999999999981E-4</v>
      </c>
      <c r="AC4" s="7">
        <f t="shared" si="3"/>
        <v>8.9999999999999816E-5</v>
      </c>
      <c r="AD4" s="7">
        <f t="shared" si="3"/>
        <v>4.499999999999982E-5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</row>
    <row r="5" spans="1:36" x14ac:dyDescent="0.35">
      <c r="A5" s="1" t="s">
        <v>6</v>
      </c>
      <c r="B5" s="1" t="s">
        <v>14</v>
      </c>
      <c r="C5" s="6">
        <f>Calibration!C15*Calibration!C4*Calibration!D4/10^9</f>
        <v>2.2679999999999998</v>
      </c>
      <c r="D5" s="7">
        <f t="shared" si="2"/>
        <v>2.2679999999999998</v>
      </c>
      <c r="E5" s="7">
        <f t="shared" si="2"/>
        <v>2.2679999999999998</v>
      </c>
      <c r="F5" s="7">
        <f t="shared" si="2"/>
        <v>2.2679999999999998</v>
      </c>
      <c r="G5" s="7">
        <f t="shared" si="2"/>
        <v>2.2679999999999998</v>
      </c>
      <c r="H5" s="7">
        <f t="shared" si="2"/>
        <v>2.2679999999999998</v>
      </c>
      <c r="I5" s="7">
        <f t="shared" si="2"/>
        <v>2.2679999999999998</v>
      </c>
      <c r="J5" s="7">
        <f t="shared" si="2"/>
        <v>2.2679999999999998</v>
      </c>
      <c r="K5" s="7">
        <f t="shared" si="2"/>
        <v>2.2679999999999998</v>
      </c>
      <c r="L5" s="7">
        <f>K5-$K$5/20</f>
        <v>2.1545999999999998</v>
      </c>
      <c r="M5" s="7">
        <f t="shared" ref="M5:AD5" si="4">L5-$K$5/20</f>
        <v>2.0411999999999999</v>
      </c>
      <c r="N5" s="7">
        <f t="shared" si="4"/>
        <v>1.9278</v>
      </c>
      <c r="O5" s="7">
        <f t="shared" si="4"/>
        <v>1.8144</v>
      </c>
      <c r="P5" s="7">
        <f t="shared" si="4"/>
        <v>1.7010000000000001</v>
      </c>
      <c r="Q5" s="7">
        <f t="shared" si="4"/>
        <v>1.5876000000000001</v>
      </c>
      <c r="R5" s="7">
        <f t="shared" si="4"/>
        <v>1.4742000000000002</v>
      </c>
      <c r="S5" s="7">
        <f t="shared" si="4"/>
        <v>1.3608000000000002</v>
      </c>
      <c r="T5" s="7">
        <f t="shared" si="4"/>
        <v>1.2474000000000003</v>
      </c>
      <c r="U5" s="7">
        <f t="shared" si="4"/>
        <v>1.1340000000000003</v>
      </c>
      <c r="V5" s="7">
        <f t="shared" si="4"/>
        <v>1.0206000000000004</v>
      </c>
      <c r="W5" s="7">
        <f t="shared" si="4"/>
        <v>0.90720000000000045</v>
      </c>
      <c r="X5" s="7">
        <f t="shared" si="4"/>
        <v>0.79380000000000051</v>
      </c>
      <c r="Y5" s="7">
        <f t="shared" si="4"/>
        <v>0.68040000000000056</v>
      </c>
      <c r="Z5" s="7">
        <f t="shared" si="4"/>
        <v>0.56700000000000061</v>
      </c>
      <c r="AA5" s="7">
        <f t="shared" si="4"/>
        <v>0.45360000000000061</v>
      </c>
      <c r="AB5" s="7">
        <f t="shared" si="4"/>
        <v>0.34020000000000061</v>
      </c>
      <c r="AC5" s="7">
        <f t="shared" si="4"/>
        <v>0.22680000000000061</v>
      </c>
      <c r="AD5" s="7">
        <f t="shared" si="4"/>
        <v>0.11340000000000063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</row>
    <row r="6" spans="1:36" x14ac:dyDescent="0.35">
      <c r="A6" s="1" t="s">
        <v>7</v>
      </c>
      <c r="B6" s="1" t="s">
        <v>15</v>
      </c>
      <c r="C6" s="6">
        <f>Calibration!C16*Calibration!C5*Calibration!D5/10^9</f>
        <v>2.0999999999999999E-3</v>
      </c>
      <c r="D6" s="7">
        <f t="shared" si="2"/>
        <v>2.0999999999999999E-3</v>
      </c>
      <c r="E6" s="7">
        <f t="shared" si="2"/>
        <v>2.0999999999999999E-3</v>
      </c>
      <c r="F6" s="7">
        <f t="shared" si="2"/>
        <v>2.0999999999999999E-3</v>
      </c>
      <c r="G6" s="7">
        <f t="shared" si="2"/>
        <v>2.0999999999999999E-3</v>
      </c>
      <c r="H6" s="7">
        <f t="shared" si="2"/>
        <v>2.0999999999999999E-3</v>
      </c>
      <c r="I6" s="7">
        <f t="shared" si="2"/>
        <v>2.0999999999999999E-3</v>
      </c>
      <c r="J6" s="7">
        <f t="shared" si="2"/>
        <v>2.0999999999999999E-3</v>
      </c>
      <c r="K6" s="7">
        <f t="shared" si="2"/>
        <v>2.0999999999999999E-3</v>
      </c>
      <c r="L6" s="7">
        <f>K6-$K$6/20</f>
        <v>1.9949999999999998E-3</v>
      </c>
      <c r="M6" s="7">
        <f t="shared" ref="M6:AD6" si="5">L6-$K$6/20</f>
        <v>1.8899999999999998E-3</v>
      </c>
      <c r="N6" s="7">
        <f t="shared" si="5"/>
        <v>1.7849999999999997E-3</v>
      </c>
      <c r="O6" s="7">
        <f t="shared" si="5"/>
        <v>1.6799999999999996E-3</v>
      </c>
      <c r="P6" s="7">
        <f t="shared" si="5"/>
        <v>1.5749999999999996E-3</v>
      </c>
      <c r="Q6" s="7">
        <f t="shared" si="5"/>
        <v>1.4699999999999995E-3</v>
      </c>
      <c r="R6" s="7">
        <f t="shared" si="5"/>
        <v>1.3649999999999995E-3</v>
      </c>
      <c r="S6" s="7">
        <f t="shared" si="5"/>
        <v>1.2599999999999994E-3</v>
      </c>
      <c r="T6" s="7">
        <f t="shared" si="5"/>
        <v>1.1549999999999993E-3</v>
      </c>
      <c r="U6" s="7">
        <f t="shared" si="5"/>
        <v>1.0499999999999993E-3</v>
      </c>
      <c r="V6" s="7">
        <f t="shared" si="5"/>
        <v>9.4499999999999933E-4</v>
      </c>
      <c r="W6" s="7">
        <f t="shared" si="5"/>
        <v>8.3999999999999938E-4</v>
      </c>
      <c r="X6" s="7">
        <f t="shared" si="5"/>
        <v>7.3499999999999943E-4</v>
      </c>
      <c r="Y6" s="7">
        <f t="shared" si="5"/>
        <v>6.2999999999999948E-4</v>
      </c>
      <c r="Z6" s="7">
        <f t="shared" si="5"/>
        <v>5.2499999999999953E-4</v>
      </c>
      <c r="AA6" s="7">
        <f t="shared" si="5"/>
        <v>4.1999999999999953E-4</v>
      </c>
      <c r="AB6" s="7">
        <f t="shared" si="5"/>
        <v>3.1499999999999953E-4</v>
      </c>
      <c r="AC6" s="7">
        <f t="shared" si="5"/>
        <v>2.0999999999999952E-4</v>
      </c>
      <c r="AD6" s="7">
        <f t="shared" si="5"/>
        <v>1.0499999999999953E-4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</row>
    <row r="7" spans="1:36" x14ac:dyDescent="0.35">
      <c r="A7" s="1" t="s">
        <v>8</v>
      </c>
      <c r="B7" s="1" t="s">
        <v>16</v>
      </c>
      <c r="C7" s="6">
        <f>Calibration!C17*Calibration!C6*Calibration!D6/10^9</f>
        <v>1.8257999999999999</v>
      </c>
      <c r="D7" s="7">
        <f t="shared" si="2"/>
        <v>1.8257999999999999</v>
      </c>
      <c r="E7" s="7">
        <f t="shared" si="2"/>
        <v>1.8257999999999999</v>
      </c>
      <c r="F7" s="7">
        <f t="shared" si="2"/>
        <v>1.8257999999999999</v>
      </c>
      <c r="G7" s="7">
        <f t="shared" si="2"/>
        <v>1.8257999999999999</v>
      </c>
      <c r="H7" s="7">
        <f t="shared" si="2"/>
        <v>1.8257999999999999</v>
      </c>
      <c r="I7" s="7">
        <f t="shared" si="2"/>
        <v>1.8257999999999999</v>
      </c>
      <c r="J7" s="7">
        <f t="shared" si="2"/>
        <v>1.8257999999999999</v>
      </c>
      <c r="K7" s="7">
        <f t="shared" si="2"/>
        <v>1.8257999999999999</v>
      </c>
      <c r="L7" s="7">
        <f>K7-$K$7/20</f>
        <v>1.7345099999999998</v>
      </c>
      <c r="M7" s="7">
        <f t="shared" ref="M7:AD7" si="6">L7-$K$7/20</f>
        <v>1.6432199999999997</v>
      </c>
      <c r="N7" s="7">
        <f t="shared" si="6"/>
        <v>1.5519299999999996</v>
      </c>
      <c r="O7" s="7">
        <f t="shared" si="6"/>
        <v>1.4606399999999995</v>
      </c>
      <c r="P7" s="7">
        <f t="shared" si="6"/>
        <v>1.3693499999999994</v>
      </c>
      <c r="Q7" s="7">
        <f t="shared" si="6"/>
        <v>1.2780599999999993</v>
      </c>
      <c r="R7" s="7">
        <f t="shared" si="6"/>
        <v>1.1867699999999992</v>
      </c>
      <c r="S7" s="7">
        <f t="shared" si="6"/>
        <v>1.0954799999999991</v>
      </c>
      <c r="T7" s="7">
        <f t="shared" si="6"/>
        <v>1.004189999999999</v>
      </c>
      <c r="U7" s="7">
        <f t="shared" si="6"/>
        <v>0.91289999999999905</v>
      </c>
      <c r="V7" s="7">
        <f t="shared" si="6"/>
        <v>0.82160999999999906</v>
      </c>
      <c r="W7" s="7">
        <f t="shared" si="6"/>
        <v>0.73031999999999908</v>
      </c>
      <c r="X7" s="7">
        <f t="shared" si="6"/>
        <v>0.6390299999999991</v>
      </c>
      <c r="Y7" s="7">
        <f t="shared" si="6"/>
        <v>0.54773999999999912</v>
      </c>
      <c r="Z7" s="7">
        <f t="shared" si="6"/>
        <v>0.45644999999999913</v>
      </c>
      <c r="AA7" s="7">
        <f t="shared" si="6"/>
        <v>0.36515999999999915</v>
      </c>
      <c r="AB7" s="7">
        <f t="shared" si="6"/>
        <v>0.27386999999999917</v>
      </c>
      <c r="AC7" s="7">
        <f t="shared" si="6"/>
        <v>0.18257999999999919</v>
      </c>
      <c r="AD7" s="7">
        <f t="shared" si="6"/>
        <v>9.1289999999999191E-2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</row>
    <row r="8" spans="1:36" x14ac:dyDescent="0.35">
      <c r="A8" s="1" t="s">
        <v>9</v>
      </c>
      <c r="B8" s="1" t="s">
        <v>17</v>
      </c>
      <c r="C8" s="6">
        <f>Calibration!C18*Calibration!C7*Calibration!D7/10^9</f>
        <v>0.21479999999999996</v>
      </c>
      <c r="D8" s="7">
        <f t="shared" si="2"/>
        <v>0.21479999999999996</v>
      </c>
      <c r="E8" s="7">
        <f t="shared" si="2"/>
        <v>0.21479999999999996</v>
      </c>
      <c r="F8" s="7">
        <f t="shared" si="2"/>
        <v>0.21479999999999996</v>
      </c>
      <c r="G8" s="7">
        <f t="shared" si="2"/>
        <v>0.21479999999999996</v>
      </c>
      <c r="H8" s="7">
        <f t="shared" si="2"/>
        <v>0.21479999999999996</v>
      </c>
      <c r="I8" s="7">
        <f t="shared" si="2"/>
        <v>0.21479999999999996</v>
      </c>
      <c r="J8" s="7">
        <f t="shared" si="2"/>
        <v>0.21479999999999996</v>
      </c>
      <c r="K8" s="7">
        <f t="shared" si="2"/>
        <v>0.21479999999999996</v>
      </c>
      <c r="L8" s="7">
        <f>K8-$K$8/20</f>
        <v>0.20405999999999996</v>
      </c>
      <c r="M8" s="7">
        <f t="shared" ref="M8:AD8" si="7">L8-$K$8/20</f>
        <v>0.19331999999999996</v>
      </c>
      <c r="N8" s="7">
        <f t="shared" si="7"/>
        <v>0.18257999999999996</v>
      </c>
      <c r="O8" s="7">
        <f t="shared" si="7"/>
        <v>0.17183999999999996</v>
      </c>
      <c r="P8" s="7">
        <f t="shared" si="7"/>
        <v>0.16109999999999997</v>
      </c>
      <c r="Q8" s="7">
        <f t="shared" si="7"/>
        <v>0.15035999999999997</v>
      </c>
      <c r="R8" s="7">
        <f t="shared" si="7"/>
        <v>0.13961999999999997</v>
      </c>
      <c r="S8" s="7">
        <f t="shared" si="7"/>
        <v>0.12887999999999997</v>
      </c>
      <c r="T8" s="7">
        <f t="shared" si="7"/>
        <v>0.11813999999999997</v>
      </c>
      <c r="U8" s="7">
        <f t="shared" si="7"/>
        <v>0.10739999999999997</v>
      </c>
      <c r="V8" s="7">
        <f t="shared" si="7"/>
        <v>9.6659999999999968E-2</v>
      </c>
      <c r="W8" s="7">
        <f t="shared" si="7"/>
        <v>8.5919999999999969E-2</v>
      </c>
      <c r="X8" s="7">
        <f t="shared" si="7"/>
        <v>7.5179999999999969E-2</v>
      </c>
      <c r="Y8" s="7">
        <f t="shared" si="7"/>
        <v>6.443999999999997E-2</v>
      </c>
      <c r="Z8" s="7">
        <f t="shared" si="7"/>
        <v>5.369999999999997E-2</v>
      </c>
      <c r="AA8" s="7">
        <f t="shared" si="7"/>
        <v>4.295999999999997E-2</v>
      </c>
      <c r="AB8" s="7">
        <f t="shared" si="7"/>
        <v>3.2219999999999971E-2</v>
      </c>
      <c r="AC8" s="7">
        <f t="shared" si="7"/>
        <v>2.1479999999999971E-2</v>
      </c>
      <c r="AD8" s="7">
        <f t="shared" si="7"/>
        <v>1.0739999999999974E-2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</row>
    <row r="9" spans="1:36" x14ac:dyDescent="0.35">
      <c r="A9" s="1" t="s">
        <v>10</v>
      </c>
      <c r="B9" s="1" t="s">
        <v>18</v>
      </c>
      <c r="C9" s="6">
        <f>Calibration!C19*Calibration!C8*Calibration!D8/10^9</f>
        <v>9.6479999999999996E-2</v>
      </c>
      <c r="D9" s="7">
        <f t="shared" si="2"/>
        <v>9.6479999999999996E-2</v>
      </c>
      <c r="E9" s="7">
        <f t="shared" si="2"/>
        <v>9.6479999999999996E-2</v>
      </c>
      <c r="F9" s="7">
        <f t="shared" si="2"/>
        <v>9.6479999999999996E-2</v>
      </c>
      <c r="G9" s="7">
        <f t="shared" si="2"/>
        <v>9.6479999999999996E-2</v>
      </c>
      <c r="H9" s="7">
        <f t="shared" si="2"/>
        <v>9.6479999999999996E-2</v>
      </c>
      <c r="I9" s="7">
        <f t="shared" si="2"/>
        <v>9.6479999999999996E-2</v>
      </c>
      <c r="J9" s="7">
        <f t="shared" si="2"/>
        <v>9.6479999999999996E-2</v>
      </c>
      <c r="K9" s="7">
        <f t="shared" si="2"/>
        <v>9.6479999999999996E-2</v>
      </c>
      <c r="L9" s="7">
        <f>K9-$K$9/20</f>
        <v>9.1656000000000001E-2</v>
      </c>
      <c r="M9" s="7">
        <f t="shared" ref="M9:AD9" si="8">L9-$K$9/20</f>
        <v>8.6832000000000006E-2</v>
      </c>
      <c r="N9" s="7">
        <f t="shared" si="8"/>
        <v>8.2008000000000011E-2</v>
      </c>
      <c r="O9" s="7">
        <f t="shared" si="8"/>
        <v>7.7184000000000016E-2</v>
      </c>
      <c r="P9" s="7">
        <f t="shared" si="8"/>
        <v>7.2360000000000022E-2</v>
      </c>
      <c r="Q9" s="7">
        <f t="shared" si="8"/>
        <v>6.7536000000000027E-2</v>
      </c>
      <c r="R9" s="7">
        <f t="shared" si="8"/>
        <v>6.2712000000000032E-2</v>
      </c>
      <c r="S9" s="7">
        <f t="shared" si="8"/>
        <v>5.788800000000003E-2</v>
      </c>
      <c r="T9" s="7">
        <f t="shared" si="8"/>
        <v>5.3064000000000028E-2</v>
      </c>
      <c r="U9" s="7">
        <f t="shared" si="8"/>
        <v>4.8240000000000026E-2</v>
      </c>
      <c r="V9" s="7">
        <f t="shared" si="8"/>
        <v>4.3416000000000024E-2</v>
      </c>
      <c r="W9" s="7">
        <f t="shared" si="8"/>
        <v>3.8592000000000022E-2</v>
      </c>
      <c r="X9" s="7">
        <f t="shared" si="8"/>
        <v>3.376800000000002E-2</v>
      </c>
      <c r="Y9" s="7">
        <f t="shared" si="8"/>
        <v>2.8944000000000018E-2</v>
      </c>
      <c r="Z9" s="7">
        <f t="shared" si="8"/>
        <v>2.4120000000000016E-2</v>
      </c>
      <c r="AA9" s="7">
        <f t="shared" si="8"/>
        <v>1.9296000000000015E-2</v>
      </c>
      <c r="AB9" s="7">
        <f t="shared" si="8"/>
        <v>1.4472000000000014E-2</v>
      </c>
      <c r="AC9" s="7">
        <f t="shared" si="8"/>
        <v>9.6480000000000142E-3</v>
      </c>
      <c r="AD9" s="7">
        <f t="shared" si="8"/>
        <v>4.824000000000014E-3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</row>
    <row r="10" spans="1:36" x14ac:dyDescent="0.35">
      <c r="A10" s="1" t="s">
        <v>11</v>
      </c>
      <c r="B10" s="1" t="s">
        <v>19</v>
      </c>
      <c r="C10" s="6">
        <f>Calibration!C20*Calibration!C9*Calibration!D9/10^9</f>
        <v>0</v>
      </c>
      <c r="D10" s="7">
        <f t="shared" si="2"/>
        <v>0</v>
      </c>
      <c r="E10" s="7">
        <f t="shared" si="2"/>
        <v>0</v>
      </c>
      <c r="F10" s="7">
        <f t="shared" si="2"/>
        <v>0</v>
      </c>
      <c r="G10" s="7">
        <f t="shared" si="2"/>
        <v>0</v>
      </c>
      <c r="H10" s="7">
        <f t="shared" si="2"/>
        <v>0</v>
      </c>
      <c r="I10" s="7">
        <f t="shared" si="2"/>
        <v>0</v>
      </c>
      <c r="J10" s="7">
        <f t="shared" si="2"/>
        <v>0</v>
      </c>
      <c r="K10" s="7">
        <f t="shared" si="2"/>
        <v>0</v>
      </c>
      <c r="L10" s="7">
        <f>K10-$K$10/20</f>
        <v>0</v>
      </c>
      <c r="M10" s="7">
        <f t="shared" ref="M10:AD10" si="9">L10-$K$10/20</f>
        <v>0</v>
      </c>
      <c r="N10" s="7">
        <f t="shared" si="9"/>
        <v>0</v>
      </c>
      <c r="O10" s="7">
        <f t="shared" si="9"/>
        <v>0</v>
      </c>
      <c r="P10" s="7">
        <f t="shared" si="9"/>
        <v>0</v>
      </c>
      <c r="Q10" s="7">
        <f t="shared" si="9"/>
        <v>0</v>
      </c>
      <c r="R10" s="7">
        <f t="shared" si="9"/>
        <v>0</v>
      </c>
      <c r="S10" s="7">
        <f t="shared" si="9"/>
        <v>0</v>
      </c>
      <c r="T10" s="7">
        <f t="shared" si="9"/>
        <v>0</v>
      </c>
      <c r="U10" s="7">
        <f t="shared" si="9"/>
        <v>0</v>
      </c>
      <c r="V10" s="7">
        <f t="shared" si="9"/>
        <v>0</v>
      </c>
      <c r="W10" s="7">
        <f t="shared" si="9"/>
        <v>0</v>
      </c>
      <c r="X10" s="7">
        <f t="shared" si="9"/>
        <v>0</v>
      </c>
      <c r="Y10" s="7">
        <f t="shared" si="9"/>
        <v>0</v>
      </c>
      <c r="Z10" s="7">
        <f t="shared" si="9"/>
        <v>0</v>
      </c>
      <c r="AA10" s="7">
        <f t="shared" si="9"/>
        <v>0</v>
      </c>
      <c r="AB10" s="7">
        <f t="shared" si="9"/>
        <v>0</v>
      </c>
      <c r="AC10" s="7">
        <f t="shared" si="9"/>
        <v>0</v>
      </c>
      <c r="AD10" s="7">
        <f t="shared" si="9"/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</row>
  </sheetData>
  <mergeCells count="3">
    <mergeCell ref="A1:A2"/>
    <mergeCell ref="B1:B2"/>
    <mergeCell ref="D1:A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4439B-9194-42B6-AA71-CE5AABD80C82}">
  <dimension ref="A1:AJ10"/>
  <sheetViews>
    <sheetView tabSelected="1" workbookViewId="0">
      <selection activeCell="D2" sqref="D2"/>
    </sheetView>
  </sheetViews>
  <sheetFormatPr defaultRowHeight="14.5" x14ac:dyDescent="0.35"/>
  <cols>
    <col min="1" max="1" width="17.7265625" customWidth="1"/>
    <col min="2" max="2" width="17.90625" customWidth="1"/>
    <col min="3" max="3" width="25.26953125" customWidth="1"/>
  </cols>
  <sheetData>
    <row r="1" spans="1:36" ht="29" x14ac:dyDescent="0.35">
      <c r="A1" s="9" t="s">
        <v>0</v>
      </c>
      <c r="B1" s="9" t="s">
        <v>1</v>
      </c>
      <c r="C1" s="10" t="s">
        <v>44</v>
      </c>
      <c r="D1" s="11" t="s">
        <v>45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3"/>
    </row>
    <row r="2" spans="1:36" x14ac:dyDescent="0.35">
      <c r="A2" s="9"/>
      <c r="B2" s="9"/>
      <c r="C2" s="5">
        <v>2022</v>
      </c>
      <c r="D2" s="2">
        <v>2023</v>
      </c>
      <c r="E2" s="2">
        <v>2024</v>
      </c>
      <c r="F2" s="2">
        <v>2025</v>
      </c>
      <c r="G2" s="2">
        <v>2026</v>
      </c>
      <c r="H2" s="2">
        <v>2027</v>
      </c>
      <c r="I2" s="2">
        <v>2028</v>
      </c>
      <c r="J2" s="2">
        <v>2029</v>
      </c>
      <c r="K2" s="2">
        <v>2030</v>
      </c>
      <c r="L2" s="2">
        <v>2031</v>
      </c>
      <c r="M2" s="2">
        <v>2032</v>
      </c>
      <c r="N2" s="2">
        <v>2033</v>
      </c>
      <c r="O2" s="2">
        <v>2034</v>
      </c>
      <c r="P2" s="2">
        <v>2035</v>
      </c>
      <c r="Q2" s="2">
        <v>2036</v>
      </c>
      <c r="R2" s="2">
        <v>2037</v>
      </c>
      <c r="S2" s="2">
        <v>2038</v>
      </c>
      <c r="T2" s="2">
        <v>2039</v>
      </c>
      <c r="U2" s="2">
        <v>2040</v>
      </c>
      <c r="V2" s="2">
        <v>2041</v>
      </c>
      <c r="W2" s="2">
        <v>2042</v>
      </c>
      <c r="X2" s="2">
        <v>2043</v>
      </c>
      <c r="Y2" s="2">
        <v>2044</v>
      </c>
      <c r="Z2" s="2">
        <v>2045</v>
      </c>
      <c r="AA2" s="2">
        <v>2046</v>
      </c>
      <c r="AB2" s="2">
        <v>2047</v>
      </c>
      <c r="AC2" s="2">
        <v>2048</v>
      </c>
      <c r="AD2" s="2">
        <v>2049</v>
      </c>
      <c r="AE2" s="2">
        <v>2050</v>
      </c>
      <c r="AF2" s="2">
        <v>2051</v>
      </c>
      <c r="AG2" s="2">
        <v>2052</v>
      </c>
      <c r="AH2" s="2">
        <v>2053</v>
      </c>
      <c r="AI2" s="2">
        <v>2054</v>
      </c>
      <c r="AJ2" s="2">
        <v>2055</v>
      </c>
    </row>
    <row r="3" spans="1:36" x14ac:dyDescent="0.35">
      <c r="A3" s="1" t="s">
        <v>4</v>
      </c>
      <c r="B3" s="1" t="s">
        <v>12</v>
      </c>
      <c r="C3" s="6">
        <f>Calibration!C13*Calibration!C2*Calibration!D2/10^9</f>
        <v>0.1125</v>
      </c>
      <c r="D3" s="7">
        <f>C3</f>
        <v>0.1125</v>
      </c>
      <c r="E3" s="7">
        <f t="shared" ref="E3:K3" si="0">D3</f>
        <v>0.1125</v>
      </c>
      <c r="F3" s="7">
        <f t="shared" si="0"/>
        <v>0.1125</v>
      </c>
      <c r="G3" s="7">
        <f t="shared" si="0"/>
        <v>0.1125</v>
      </c>
      <c r="H3" s="7">
        <f t="shared" si="0"/>
        <v>0.1125</v>
      </c>
      <c r="I3" s="7">
        <f t="shared" si="0"/>
        <v>0.1125</v>
      </c>
      <c r="J3" s="7">
        <f t="shared" si="0"/>
        <v>0.1125</v>
      </c>
      <c r="K3" s="7">
        <f t="shared" si="0"/>
        <v>0.1125</v>
      </c>
      <c r="L3" s="7">
        <f>K3-$K$3/20</f>
        <v>0.106875</v>
      </c>
      <c r="M3" s="7">
        <f t="shared" ref="M3:AD3" si="1">L3-$K$3/20</f>
        <v>0.10124999999999999</v>
      </c>
      <c r="N3" s="7">
        <f t="shared" si="1"/>
        <v>9.5624999999999988E-2</v>
      </c>
      <c r="O3" s="7">
        <f t="shared" si="1"/>
        <v>8.9999999999999983E-2</v>
      </c>
      <c r="P3" s="7">
        <f t="shared" si="1"/>
        <v>8.4374999999999978E-2</v>
      </c>
      <c r="Q3" s="7">
        <f t="shared" si="1"/>
        <v>7.8749999999999973E-2</v>
      </c>
      <c r="R3" s="7">
        <f t="shared" si="1"/>
        <v>7.3124999999999968E-2</v>
      </c>
      <c r="S3" s="7">
        <f t="shared" si="1"/>
        <v>6.7499999999999963E-2</v>
      </c>
      <c r="T3" s="7">
        <f t="shared" si="1"/>
        <v>6.1874999999999965E-2</v>
      </c>
      <c r="U3" s="7">
        <f t="shared" si="1"/>
        <v>5.6249999999999967E-2</v>
      </c>
      <c r="V3" s="7">
        <f t="shared" si="1"/>
        <v>5.0624999999999969E-2</v>
      </c>
      <c r="W3" s="7">
        <f t="shared" si="1"/>
        <v>4.4999999999999971E-2</v>
      </c>
      <c r="X3" s="7">
        <f t="shared" si="1"/>
        <v>3.9374999999999973E-2</v>
      </c>
      <c r="Y3" s="7">
        <f t="shared" si="1"/>
        <v>3.3749999999999974E-2</v>
      </c>
      <c r="Z3" s="7">
        <f t="shared" si="1"/>
        <v>2.8124999999999976E-2</v>
      </c>
      <c r="AA3" s="7">
        <f t="shared" si="1"/>
        <v>2.2499999999999978E-2</v>
      </c>
      <c r="AB3" s="7">
        <f t="shared" si="1"/>
        <v>1.687499999999998E-2</v>
      </c>
      <c r="AC3" s="7">
        <f t="shared" si="1"/>
        <v>1.1249999999999981E-2</v>
      </c>
      <c r="AD3" s="7">
        <f t="shared" si="1"/>
        <v>5.6249999999999807E-3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</row>
    <row r="4" spans="1:36" x14ac:dyDescent="0.35">
      <c r="A4" s="1" t="s">
        <v>5</v>
      </c>
      <c r="B4" s="1" t="s">
        <v>13</v>
      </c>
      <c r="C4" s="6">
        <f>Calibration!C14*Calibration!C3*Calibration!D3/10^9</f>
        <v>8.9999999999999998E-4</v>
      </c>
      <c r="D4" s="7">
        <f t="shared" ref="D4:K10" si="2">C4</f>
        <v>8.9999999999999998E-4</v>
      </c>
      <c r="E4" s="7">
        <f t="shared" si="2"/>
        <v>8.9999999999999998E-4</v>
      </c>
      <c r="F4" s="7">
        <f t="shared" si="2"/>
        <v>8.9999999999999998E-4</v>
      </c>
      <c r="G4" s="7">
        <f t="shared" si="2"/>
        <v>8.9999999999999998E-4</v>
      </c>
      <c r="H4" s="7">
        <f t="shared" si="2"/>
        <v>8.9999999999999998E-4</v>
      </c>
      <c r="I4" s="7">
        <f t="shared" si="2"/>
        <v>8.9999999999999998E-4</v>
      </c>
      <c r="J4" s="7">
        <f t="shared" si="2"/>
        <v>8.9999999999999998E-4</v>
      </c>
      <c r="K4" s="7">
        <f t="shared" si="2"/>
        <v>8.9999999999999998E-4</v>
      </c>
      <c r="L4" s="7">
        <f>K4-$K$4/20</f>
        <v>8.5499999999999997E-4</v>
      </c>
      <c r="M4" s="7">
        <f t="shared" ref="M4:AD4" si="3">L4-$K$4/20</f>
        <v>8.0999999999999996E-4</v>
      </c>
      <c r="N4" s="7">
        <f t="shared" si="3"/>
        <v>7.6499999999999995E-4</v>
      </c>
      <c r="O4" s="7">
        <f t="shared" si="3"/>
        <v>7.1999999999999994E-4</v>
      </c>
      <c r="P4" s="7">
        <f t="shared" si="3"/>
        <v>6.7499999999999993E-4</v>
      </c>
      <c r="Q4" s="7">
        <f t="shared" si="3"/>
        <v>6.2999999999999992E-4</v>
      </c>
      <c r="R4" s="7">
        <f t="shared" si="3"/>
        <v>5.8499999999999991E-4</v>
      </c>
      <c r="S4" s="7">
        <f t="shared" si="3"/>
        <v>5.399999999999999E-4</v>
      </c>
      <c r="T4" s="7">
        <f t="shared" si="3"/>
        <v>4.9499999999999989E-4</v>
      </c>
      <c r="U4" s="7">
        <f t="shared" si="3"/>
        <v>4.4999999999999988E-4</v>
      </c>
      <c r="V4" s="7">
        <f t="shared" si="3"/>
        <v>4.0499999999999987E-4</v>
      </c>
      <c r="W4" s="7">
        <f t="shared" si="3"/>
        <v>3.5999999999999986E-4</v>
      </c>
      <c r="X4" s="7">
        <f t="shared" si="3"/>
        <v>3.1499999999999985E-4</v>
      </c>
      <c r="Y4" s="7">
        <f t="shared" si="3"/>
        <v>2.6999999999999984E-4</v>
      </c>
      <c r="Z4" s="7">
        <f t="shared" si="3"/>
        <v>2.2499999999999983E-4</v>
      </c>
      <c r="AA4" s="7">
        <f t="shared" si="3"/>
        <v>1.7999999999999982E-4</v>
      </c>
      <c r="AB4" s="7">
        <f t="shared" si="3"/>
        <v>1.3499999999999981E-4</v>
      </c>
      <c r="AC4" s="7">
        <f t="shared" si="3"/>
        <v>8.9999999999999816E-5</v>
      </c>
      <c r="AD4" s="7">
        <f t="shared" si="3"/>
        <v>4.499999999999982E-5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</row>
    <row r="5" spans="1:36" x14ac:dyDescent="0.35">
      <c r="A5" s="1" t="s">
        <v>6</v>
      </c>
      <c r="B5" s="1" t="s">
        <v>14</v>
      </c>
      <c r="C5" s="6">
        <f>Calibration!C15*Calibration!C4*Calibration!D4/10^9</f>
        <v>2.2679999999999998</v>
      </c>
      <c r="D5" s="7">
        <f t="shared" si="2"/>
        <v>2.2679999999999998</v>
      </c>
      <c r="E5" s="7">
        <f t="shared" si="2"/>
        <v>2.2679999999999998</v>
      </c>
      <c r="F5" s="7">
        <f t="shared" si="2"/>
        <v>2.2679999999999998</v>
      </c>
      <c r="G5" s="7">
        <f t="shared" si="2"/>
        <v>2.2679999999999998</v>
      </c>
      <c r="H5" s="7">
        <f t="shared" si="2"/>
        <v>2.2679999999999998</v>
      </c>
      <c r="I5" s="7">
        <f t="shared" si="2"/>
        <v>2.2679999999999998</v>
      </c>
      <c r="J5" s="7">
        <f t="shared" si="2"/>
        <v>2.2679999999999998</v>
      </c>
      <c r="K5" s="7">
        <f t="shared" si="2"/>
        <v>2.2679999999999998</v>
      </c>
      <c r="L5" s="7">
        <f>K5-$K$5/20</f>
        <v>2.1545999999999998</v>
      </c>
      <c r="M5" s="7">
        <f t="shared" ref="M5:AD5" si="4">L5-$K$5/20</f>
        <v>2.0411999999999999</v>
      </c>
      <c r="N5" s="7">
        <f t="shared" si="4"/>
        <v>1.9278</v>
      </c>
      <c r="O5" s="7">
        <f t="shared" si="4"/>
        <v>1.8144</v>
      </c>
      <c r="P5" s="7">
        <f t="shared" si="4"/>
        <v>1.7010000000000001</v>
      </c>
      <c r="Q5" s="7">
        <f t="shared" si="4"/>
        <v>1.5876000000000001</v>
      </c>
      <c r="R5" s="7">
        <f t="shared" si="4"/>
        <v>1.4742000000000002</v>
      </c>
      <c r="S5" s="7">
        <f t="shared" si="4"/>
        <v>1.3608000000000002</v>
      </c>
      <c r="T5" s="7">
        <f t="shared" si="4"/>
        <v>1.2474000000000003</v>
      </c>
      <c r="U5" s="7">
        <f t="shared" si="4"/>
        <v>1.1340000000000003</v>
      </c>
      <c r="V5" s="7">
        <f t="shared" si="4"/>
        <v>1.0206000000000004</v>
      </c>
      <c r="W5" s="7">
        <f t="shared" si="4"/>
        <v>0.90720000000000045</v>
      </c>
      <c r="X5" s="7">
        <f t="shared" si="4"/>
        <v>0.79380000000000051</v>
      </c>
      <c r="Y5" s="7">
        <f t="shared" si="4"/>
        <v>0.68040000000000056</v>
      </c>
      <c r="Z5" s="7">
        <f t="shared" si="4"/>
        <v>0.56700000000000061</v>
      </c>
      <c r="AA5" s="7">
        <f t="shared" si="4"/>
        <v>0.45360000000000061</v>
      </c>
      <c r="AB5" s="7">
        <f t="shared" si="4"/>
        <v>0.34020000000000061</v>
      </c>
      <c r="AC5" s="7">
        <f t="shared" si="4"/>
        <v>0.22680000000000061</v>
      </c>
      <c r="AD5" s="7">
        <f t="shared" si="4"/>
        <v>0.11340000000000063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</row>
    <row r="6" spans="1:36" x14ac:dyDescent="0.35">
      <c r="A6" s="1" t="s">
        <v>7</v>
      </c>
      <c r="B6" s="1" t="s">
        <v>15</v>
      </c>
      <c r="C6" s="6">
        <f>Calibration!C16*Calibration!C5*Calibration!D5/10^9</f>
        <v>2.0999999999999999E-3</v>
      </c>
      <c r="D6" s="7">
        <f t="shared" si="2"/>
        <v>2.0999999999999999E-3</v>
      </c>
      <c r="E6" s="7">
        <f t="shared" si="2"/>
        <v>2.0999999999999999E-3</v>
      </c>
      <c r="F6" s="7">
        <f t="shared" si="2"/>
        <v>2.0999999999999999E-3</v>
      </c>
      <c r="G6" s="7">
        <f t="shared" si="2"/>
        <v>2.0999999999999999E-3</v>
      </c>
      <c r="H6" s="7">
        <f t="shared" si="2"/>
        <v>2.0999999999999999E-3</v>
      </c>
      <c r="I6" s="7">
        <f t="shared" si="2"/>
        <v>2.0999999999999999E-3</v>
      </c>
      <c r="J6" s="7">
        <f t="shared" si="2"/>
        <v>2.0999999999999999E-3</v>
      </c>
      <c r="K6" s="7">
        <f t="shared" si="2"/>
        <v>2.0999999999999999E-3</v>
      </c>
      <c r="L6" s="7">
        <f>K6-$K$6/20</f>
        <v>1.9949999999999998E-3</v>
      </c>
      <c r="M6" s="7">
        <f t="shared" ref="M6:AD6" si="5">L6-$K$6/20</f>
        <v>1.8899999999999998E-3</v>
      </c>
      <c r="N6" s="7">
        <f t="shared" si="5"/>
        <v>1.7849999999999997E-3</v>
      </c>
      <c r="O6" s="7">
        <f t="shared" si="5"/>
        <v>1.6799999999999996E-3</v>
      </c>
      <c r="P6" s="7">
        <f t="shared" si="5"/>
        <v>1.5749999999999996E-3</v>
      </c>
      <c r="Q6" s="7">
        <f t="shared" si="5"/>
        <v>1.4699999999999995E-3</v>
      </c>
      <c r="R6" s="7">
        <f t="shared" si="5"/>
        <v>1.3649999999999995E-3</v>
      </c>
      <c r="S6" s="7">
        <f t="shared" si="5"/>
        <v>1.2599999999999994E-3</v>
      </c>
      <c r="T6" s="7">
        <f t="shared" si="5"/>
        <v>1.1549999999999993E-3</v>
      </c>
      <c r="U6" s="7">
        <f t="shared" si="5"/>
        <v>1.0499999999999993E-3</v>
      </c>
      <c r="V6" s="7">
        <f t="shared" si="5"/>
        <v>9.4499999999999933E-4</v>
      </c>
      <c r="W6" s="7">
        <f t="shared" si="5"/>
        <v>8.3999999999999938E-4</v>
      </c>
      <c r="X6" s="7">
        <f t="shared" si="5"/>
        <v>7.3499999999999943E-4</v>
      </c>
      <c r="Y6" s="7">
        <f t="shared" si="5"/>
        <v>6.2999999999999948E-4</v>
      </c>
      <c r="Z6" s="7">
        <f t="shared" si="5"/>
        <v>5.2499999999999953E-4</v>
      </c>
      <c r="AA6" s="7">
        <f t="shared" si="5"/>
        <v>4.1999999999999953E-4</v>
      </c>
      <c r="AB6" s="7">
        <f t="shared" si="5"/>
        <v>3.1499999999999953E-4</v>
      </c>
      <c r="AC6" s="7">
        <f t="shared" si="5"/>
        <v>2.0999999999999952E-4</v>
      </c>
      <c r="AD6" s="7">
        <f t="shared" si="5"/>
        <v>1.0499999999999953E-4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</row>
    <row r="7" spans="1:36" x14ac:dyDescent="0.35">
      <c r="A7" s="1" t="s">
        <v>8</v>
      </c>
      <c r="B7" s="1" t="s">
        <v>16</v>
      </c>
      <c r="C7" s="6">
        <f>Calibration!C17*Calibration!C6*Calibration!D6/10^9</f>
        <v>1.8257999999999999</v>
      </c>
      <c r="D7" s="7">
        <f t="shared" si="2"/>
        <v>1.8257999999999999</v>
      </c>
      <c r="E7" s="7">
        <f t="shared" si="2"/>
        <v>1.8257999999999999</v>
      </c>
      <c r="F7" s="7">
        <f t="shared" si="2"/>
        <v>1.8257999999999999</v>
      </c>
      <c r="G7" s="7">
        <f t="shared" si="2"/>
        <v>1.8257999999999999</v>
      </c>
      <c r="H7" s="7">
        <f t="shared" si="2"/>
        <v>1.8257999999999999</v>
      </c>
      <c r="I7" s="7">
        <f t="shared" si="2"/>
        <v>1.8257999999999999</v>
      </c>
      <c r="J7" s="7">
        <f t="shared" si="2"/>
        <v>1.8257999999999999</v>
      </c>
      <c r="K7" s="7">
        <f t="shared" si="2"/>
        <v>1.8257999999999999</v>
      </c>
      <c r="L7" s="7">
        <f>K7-$K$7/20</f>
        <v>1.7345099999999998</v>
      </c>
      <c r="M7" s="7">
        <f t="shared" ref="M7:AD7" si="6">L7-$K$7/20</f>
        <v>1.6432199999999997</v>
      </c>
      <c r="N7" s="7">
        <f t="shared" si="6"/>
        <v>1.5519299999999996</v>
      </c>
      <c r="O7" s="7">
        <f t="shared" si="6"/>
        <v>1.4606399999999995</v>
      </c>
      <c r="P7" s="7">
        <f t="shared" si="6"/>
        <v>1.3693499999999994</v>
      </c>
      <c r="Q7" s="7">
        <f t="shared" si="6"/>
        <v>1.2780599999999993</v>
      </c>
      <c r="R7" s="7">
        <f t="shared" si="6"/>
        <v>1.1867699999999992</v>
      </c>
      <c r="S7" s="7">
        <f t="shared" si="6"/>
        <v>1.0954799999999991</v>
      </c>
      <c r="T7" s="7">
        <f t="shared" si="6"/>
        <v>1.004189999999999</v>
      </c>
      <c r="U7" s="7">
        <f t="shared" si="6"/>
        <v>0.91289999999999905</v>
      </c>
      <c r="V7" s="7">
        <f t="shared" si="6"/>
        <v>0.82160999999999906</v>
      </c>
      <c r="W7" s="7">
        <f t="shared" si="6"/>
        <v>0.73031999999999908</v>
      </c>
      <c r="X7" s="7">
        <f t="shared" si="6"/>
        <v>0.6390299999999991</v>
      </c>
      <c r="Y7" s="7">
        <f t="shared" si="6"/>
        <v>0.54773999999999912</v>
      </c>
      <c r="Z7" s="7">
        <f t="shared" si="6"/>
        <v>0.45644999999999913</v>
      </c>
      <c r="AA7" s="7">
        <f t="shared" si="6"/>
        <v>0.36515999999999915</v>
      </c>
      <c r="AB7" s="7">
        <f t="shared" si="6"/>
        <v>0.27386999999999917</v>
      </c>
      <c r="AC7" s="7">
        <f t="shared" si="6"/>
        <v>0.18257999999999919</v>
      </c>
      <c r="AD7" s="7">
        <f t="shared" si="6"/>
        <v>9.1289999999999191E-2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</row>
    <row r="8" spans="1:36" x14ac:dyDescent="0.35">
      <c r="A8" s="1" t="s">
        <v>9</v>
      </c>
      <c r="B8" s="1" t="s">
        <v>17</v>
      </c>
      <c r="C8" s="6">
        <f>Calibration!C18*Calibration!C7*Calibration!D7/10^9</f>
        <v>0.21479999999999996</v>
      </c>
      <c r="D8" s="7">
        <f t="shared" si="2"/>
        <v>0.21479999999999996</v>
      </c>
      <c r="E8" s="7">
        <f t="shared" si="2"/>
        <v>0.21479999999999996</v>
      </c>
      <c r="F8" s="7">
        <f t="shared" si="2"/>
        <v>0.21479999999999996</v>
      </c>
      <c r="G8" s="7">
        <f t="shared" si="2"/>
        <v>0.21479999999999996</v>
      </c>
      <c r="H8" s="7">
        <f t="shared" si="2"/>
        <v>0.21479999999999996</v>
      </c>
      <c r="I8" s="7">
        <f t="shared" si="2"/>
        <v>0.21479999999999996</v>
      </c>
      <c r="J8" s="7">
        <f t="shared" si="2"/>
        <v>0.21479999999999996</v>
      </c>
      <c r="K8" s="7">
        <f t="shared" si="2"/>
        <v>0.21479999999999996</v>
      </c>
      <c r="L8" s="7">
        <f>K8-$K$8/20</f>
        <v>0.20405999999999996</v>
      </c>
      <c r="M8" s="7">
        <f t="shared" ref="M8:AD8" si="7">L8-$K$8/20</f>
        <v>0.19331999999999996</v>
      </c>
      <c r="N8" s="7">
        <f t="shared" si="7"/>
        <v>0.18257999999999996</v>
      </c>
      <c r="O8" s="7">
        <f t="shared" si="7"/>
        <v>0.17183999999999996</v>
      </c>
      <c r="P8" s="7">
        <f t="shared" si="7"/>
        <v>0.16109999999999997</v>
      </c>
      <c r="Q8" s="7">
        <f t="shared" si="7"/>
        <v>0.15035999999999997</v>
      </c>
      <c r="R8" s="7">
        <f t="shared" si="7"/>
        <v>0.13961999999999997</v>
      </c>
      <c r="S8" s="7">
        <f t="shared" si="7"/>
        <v>0.12887999999999997</v>
      </c>
      <c r="T8" s="7">
        <f t="shared" si="7"/>
        <v>0.11813999999999997</v>
      </c>
      <c r="U8" s="7">
        <f t="shared" si="7"/>
        <v>0.10739999999999997</v>
      </c>
      <c r="V8" s="7">
        <f t="shared" si="7"/>
        <v>9.6659999999999968E-2</v>
      </c>
      <c r="W8" s="7">
        <f t="shared" si="7"/>
        <v>8.5919999999999969E-2</v>
      </c>
      <c r="X8" s="7">
        <f t="shared" si="7"/>
        <v>7.5179999999999969E-2</v>
      </c>
      <c r="Y8" s="7">
        <f t="shared" si="7"/>
        <v>6.443999999999997E-2</v>
      </c>
      <c r="Z8" s="7">
        <f t="shared" si="7"/>
        <v>5.369999999999997E-2</v>
      </c>
      <c r="AA8" s="7">
        <f t="shared" si="7"/>
        <v>4.295999999999997E-2</v>
      </c>
      <c r="AB8" s="7">
        <f t="shared" si="7"/>
        <v>3.2219999999999971E-2</v>
      </c>
      <c r="AC8" s="7">
        <f t="shared" si="7"/>
        <v>2.1479999999999971E-2</v>
      </c>
      <c r="AD8" s="7">
        <f t="shared" si="7"/>
        <v>1.0739999999999974E-2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</row>
    <row r="9" spans="1:36" x14ac:dyDescent="0.35">
      <c r="A9" s="1" t="s">
        <v>10</v>
      </c>
      <c r="B9" s="1" t="s">
        <v>18</v>
      </c>
      <c r="C9" s="6">
        <f>Calibration!C19*Calibration!C8*Calibration!D8/10^9</f>
        <v>9.6479999999999996E-2</v>
      </c>
      <c r="D9" s="7">
        <f t="shared" si="2"/>
        <v>9.6479999999999996E-2</v>
      </c>
      <c r="E9" s="7">
        <f t="shared" si="2"/>
        <v>9.6479999999999996E-2</v>
      </c>
      <c r="F9" s="7">
        <f t="shared" si="2"/>
        <v>9.6479999999999996E-2</v>
      </c>
      <c r="G9" s="7">
        <f t="shared" si="2"/>
        <v>9.6479999999999996E-2</v>
      </c>
      <c r="H9" s="7">
        <f t="shared" si="2"/>
        <v>9.6479999999999996E-2</v>
      </c>
      <c r="I9" s="7">
        <f t="shared" si="2"/>
        <v>9.6479999999999996E-2</v>
      </c>
      <c r="J9" s="7">
        <f t="shared" si="2"/>
        <v>9.6479999999999996E-2</v>
      </c>
      <c r="K9" s="7">
        <f t="shared" si="2"/>
        <v>9.6479999999999996E-2</v>
      </c>
      <c r="L9" s="7">
        <f>K9-$K$9/20</f>
        <v>9.1656000000000001E-2</v>
      </c>
      <c r="M9" s="7">
        <f t="shared" ref="M9:AD9" si="8">L9-$K$9/20</f>
        <v>8.6832000000000006E-2</v>
      </c>
      <c r="N9" s="7">
        <f t="shared" si="8"/>
        <v>8.2008000000000011E-2</v>
      </c>
      <c r="O9" s="7">
        <f t="shared" si="8"/>
        <v>7.7184000000000016E-2</v>
      </c>
      <c r="P9" s="7">
        <f t="shared" si="8"/>
        <v>7.2360000000000022E-2</v>
      </c>
      <c r="Q9" s="7">
        <f t="shared" si="8"/>
        <v>6.7536000000000027E-2</v>
      </c>
      <c r="R9" s="7">
        <f t="shared" si="8"/>
        <v>6.2712000000000032E-2</v>
      </c>
      <c r="S9" s="7">
        <f t="shared" si="8"/>
        <v>5.788800000000003E-2</v>
      </c>
      <c r="T9" s="7">
        <f t="shared" si="8"/>
        <v>5.3064000000000028E-2</v>
      </c>
      <c r="U9" s="7">
        <f t="shared" si="8"/>
        <v>4.8240000000000026E-2</v>
      </c>
      <c r="V9" s="7">
        <f t="shared" si="8"/>
        <v>4.3416000000000024E-2</v>
      </c>
      <c r="W9" s="7">
        <f t="shared" si="8"/>
        <v>3.8592000000000022E-2</v>
      </c>
      <c r="X9" s="7">
        <f t="shared" si="8"/>
        <v>3.376800000000002E-2</v>
      </c>
      <c r="Y9" s="7">
        <f t="shared" si="8"/>
        <v>2.8944000000000018E-2</v>
      </c>
      <c r="Z9" s="7">
        <f t="shared" si="8"/>
        <v>2.4120000000000016E-2</v>
      </c>
      <c r="AA9" s="7">
        <f t="shared" si="8"/>
        <v>1.9296000000000015E-2</v>
      </c>
      <c r="AB9" s="7">
        <f t="shared" si="8"/>
        <v>1.4472000000000014E-2</v>
      </c>
      <c r="AC9" s="7">
        <f t="shared" si="8"/>
        <v>9.6480000000000142E-3</v>
      </c>
      <c r="AD9" s="7">
        <f t="shared" si="8"/>
        <v>4.824000000000014E-3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</row>
    <row r="10" spans="1:36" x14ac:dyDescent="0.35">
      <c r="A10" s="1" t="s">
        <v>11</v>
      </c>
      <c r="B10" s="1" t="s">
        <v>19</v>
      </c>
      <c r="C10" s="6">
        <f>Calibration!C20*Calibration!C9*Calibration!D9/10^9</f>
        <v>0</v>
      </c>
      <c r="D10" s="7">
        <f t="shared" si="2"/>
        <v>0</v>
      </c>
      <c r="E10" s="7">
        <f t="shared" si="2"/>
        <v>0</v>
      </c>
      <c r="F10" s="7">
        <f t="shared" si="2"/>
        <v>0</v>
      </c>
      <c r="G10" s="7">
        <f t="shared" si="2"/>
        <v>0</v>
      </c>
      <c r="H10" s="7">
        <f t="shared" si="2"/>
        <v>0</v>
      </c>
      <c r="I10" s="7">
        <f t="shared" si="2"/>
        <v>0</v>
      </c>
      <c r="J10" s="7">
        <f t="shared" si="2"/>
        <v>0</v>
      </c>
      <c r="K10" s="7">
        <f t="shared" si="2"/>
        <v>0</v>
      </c>
      <c r="L10" s="7">
        <f>K10-$K$10/20</f>
        <v>0</v>
      </c>
      <c r="M10" s="7">
        <f t="shared" ref="M10:AD10" si="9">L10-$K$10/20</f>
        <v>0</v>
      </c>
      <c r="N10" s="7">
        <f t="shared" si="9"/>
        <v>0</v>
      </c>
      <c r="O10" s="7">
        <f t="shared" si="9"/>
        <v>0</v>
      </c>
      <c r="P10" s="7">
        <f t="shared" si="9"/>
        <v>0</v>
      </c>
      <c r="Q10" s="7">
        <f t="shared" si="9"/>
        <v>0</v>
      </c>
      <c r="R10" s="7">
        <f t="shared" si="9"/>
        <v>0</v>
      </c>
      <c r="S10" s="7">
        <f t="shared" si="9"/>
        <v>0</v>
      </c>
      <c r="T10" s="7">
        <f t="shared" si="9"/>
        <v>0</v>
      </c>
      <c r="U10" s="7">
        <f t="shared" si="9"/>
        <v>0</v>
      </c>
      <c r="V10" s="7">
        <f t="shared" si="9"/>
        <v>0</v>
      </c>
      <c r="W10" s="7">
        <f t="shared" si="9"/>
        <v>0</v>
      </c>
      <c r="X10" s="7">
        <f t="shared" si="9"/>
        <v>0</v>
      </c>
      <c r="Y10" s="7">
        <f t="shared" si="9"/>
        <v>0</v>
      </c>
      <c r="Z10" s="7">
        <f t="shared" si="9"/>
        <v>0</v>
      </c>
      <c r="AA10" s="7">
        <f t="shared" si="9"/>
        <v>0</v>
      </c>
      <c r="AB10" s="7">
        <f t="shared" si="9"/>
        <v>0</v>
      </c>
      <c r="AC10" s="7">
        <f t="shared" si="9"/>
        <v>0</v>
      </c>
      <c r="AD10" s="7">
        <f t="shared" si="9"/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</row>
  </sheetData>
  <mergeCells count="3">
    <mergeCell ref="A1:A2"/>
    <mergeCell ref="B1:B2"/>
    <mergeCell ref="D1:A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Calibration</vt:lpstr>
      <vt:lpstr>Demand</vt:lpstr>
      <vt:lpstr>Capacity (existing)</vt:lpstr>
      <vt:lpstr>Generation (existing)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Antonio Plazas Niño</dc:creator>
  <cp:lastModifiedBy>Fernando Antonio Plazas Niño</cp:lastModifiedBy>
  <dcterms:created xsi:type="dcterms:W3CDTF">2024-01-13T15:46:09Z</dcterms:created>
  <dcterms:modified xsi:type="dcterms:W3CDTF">2024-04-24T03:16:40Z</dcterms:modified>
</cp:coreProperties>
</file>