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\OneDrive\Documentos\Curso Escuela Colombiana\Proyecto de aplicación\Tasks - Fifth week\"/>
    </mc:Choice>
  </mc:AlternateContent>
  <xr:revisionPtr revIDLastSave="0" documentId="13_ncr:1_{D4BD87D7-E8C5-4913-88B1-6F4418DF1DD1}" xr6:coauthVersionLast="47" xr6:coauthVersionMax="47" xr10:uidLastSave="{00000000-0000-0000-0000-000000000000}"/>
  <bookViews>
    <workbookView xWindow="-110" yWindow="-110" windowWidth="19420" windowHeight="10420" tabRatio="689" xr2:uid="{49154EC3-4D8E-47CD-9FDB-29EF475D50E1}"/>
  </bookViews>
  <sheets>
    <sheet name="Capacity (existing)" sheetId="7" r:id="rId1"/>
    <sheet name="Capacity (planned)" sheetId="2" r:id="rId2"/>
    <sheet name="Generation (existing)" sheetId="8" r:id="rId3"/>
    <sheet name="CF" sheetId="9" r:id="rId4"/>
    <sheet name="Imports-Exports" sheetId="5" r:id="rId5"/>
    <sheet name="Demands" sheetId="10" r:id="rId6"/>
    <sheet name="T&amp;D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0" l="1"/>
  <c r="D13" i="10"/>
  <c r="B13" i="10"/>
  <c r="J9" i="10"/>
  <c r="J8" i="10"/>
  <c r="C8" i="10"/>
  <c r="C9" i="10" s="1"/>
  <c r="D8" i="10"/>
  <c r="D9" i="10" s="1"/>
  <c r="B8" i="10"/>
  <c r="B9" i="10" s="1"/>
  <c r="B7" i="10"/>
  <c r="C5" i="10"/>
  <c r="D5" i="10"/>
  <c r="C6" i="10"/>
  <c r="D6" i="10"/>
  <c r="B6" i="10"/>
  <c r="B5" i="10"/>
  <c r="C3" i="10"/>
  <c r="D3" i="10"/>
  <c r="B3" i="10"/>
  <c r="D7" i="10"/>
  <c r="O4" i="5"/>
  <c r="P4" i="5" s="1"/>
  <c r="Q4" i="5" s="1"/>
  <c r="R4" i="5" s="1"/>
  <c r="S4" i="5" s="1"/>
  <c r="T4" i="5" s="1"/>
  <c r="U4" i="5" s="1"/>
  <c r="V4" i="5" s="1"/>
  <c r="W4" i="5" s="1"/>
  <c r="X4" i="5" s="1"/>
  <c r="Y4" i="5" s="1"/>
  <c r="Z4" i="5" s="1"/>
  <c r="AA4" i="5" s="1"/>
  <c r="AB4" i="5" s="1"/>
  <c r="AC4" i="5" s="1"/>
  <c r="AD4" i="5" s="1"/>
  <c r="AE4" i="5" s="1"/>
  <c r="AF4" i="5" s="1"/>
  <c r="AG4" i="5" s="1"/>
  <c r="AH4" i="5" s="1"/>
  <c r="AI4" i="5" s="1"/>
  <c r="AJ4" i="5" s="1"/>
  <c r="AK4" i="5" s="1"/>
  <c r="AL4" i="5" s="1"/>
  <c r="N4" i="5"/>
  <c r="G4" i="5"/>
  <c r="H4" i="5" s="1"/>
  <c r="I4" i="5" s="1"/>
  <c r="J4" i="5" s="1"/>
  <c r="K4" i="5" s="1"/>
  <c r="L4" i="5" s="1"/>
  <c r="M4" i="5" s="1"/>
  <c r="F4" i="5"/>
  <c r="J3" i="5"/>
  <c r="K3" i="5" s="1"/>
  <c r="L3" i="5" s="1"/>
  <c r="M3" i="5" s="1"/>
  <c r="N3" i="5" s="1"/>
  <c r="O3" i="5" s="1"/>
  <c r="P3" i="5" s="1"/>
  <c r="Q3" i="5" s="1"/>
  <c r="I3" i="5"/>
  <c r="G3" i="5"/>
  <c r="H3" i="5" s="1"/>
  <c r="F3" i="5"/>
  <c r="H3" i="8"/>
  <c r="I3" i="8"/>
  <c r="J3" i="8"/>
  <c r="K3" i="8"/>
  <c r="L3" i="8"/>
  <c r="M3" i="8"/>
  <c r="N3" i="8"/>
  <c r="O3" i="8"/>
  <c r="P3" i="8"/>
  <c r="Q3" i="8"/>
  <c r="R3" i="8"/>
  <c r="S3" i="8"/>
  <c r="T3" i="8"/>
  <c r="U3" i="8"/>
  <c r="V3" i="8"/>
  <c r="W3" i="8"/>
  <c r="X3" i="8"/>
  <c r="Y3" i="8"/>
  <c r="Z3" i="8"/>
  <c r="AA3" i="8"/>
  <c r="AB3" i="8"/>
  <c r="AC3" i="8"/>
  <c r="AD3" i="8"/>
  <c r="AE3" i="8"/>
  <c r="AF3" i="8"/>
  <c r="AG3" i="8"/>
  <c r="AH3" i="8"/>
  <c r="AI3" i="8"/>
  <c r="AJ3" i="8"/>
  <c r="AK3" i="8"/>
  <c r="AL3" i="8"/>
  <c r="AM3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AI4" i="8"/>
  <c r="AJ4" i="8"/>
  <c r="AK4" i="8"/>
  <c r="AL4" i="8"/>
  <c r="AM4" i="8"/>
  <c r="H5" i="8"/>
  <c r="I5" i="8"/>
  <c r="J5" i="8"/>
  <c r="K5" i="8"/>
  <c r="L5" i="8"/>
  <c r="M5" i="8"/>
  <c r="N5" i="8"/>
  <c r="O5" i="8"/>
  <c r="P5" i="8"/>
  <c r="Q5" i="8"/>
  <c r="R5" i="8"/>
  <c r="S5" i="8"/>
  <c r="T5" i="8"/>
  <c r="U5" i="8"/>
  <c r="V5" i="8"/>
  <c r="W5" i="8"/>
  <c r="X5" i="8"/>
  <c r="Y5" i="8"/>
  <c r="Z5" i="8"/>
  <c r="AA5" i="8"/>
  <c r="AB5" i="8"/>
  <c r="AC5" i="8"/>
  <c r="AD5" i="8"/>
  <c r="AE5" i="8"/>
  <c r="AF5" i="8"/>
  <c r="AG5" i="8"/>
  <c r="AH5" i="8"/>
  <c r="AI5" i="8"/>
  <c r="AJ5" i="8"/>
  <c r="AK5" i="8"/>
  <c r="AL5" i="8"/>
  <c r="AM5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AI6" i="8"/>
  <c r="AJ6" i="8"/>
  <c r="AK6" i="8"/>
  <c r="AL6" i="8"/>
  <c r="AM6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AI7" i="8"/>
  <c r="AJ7" i="8"/>
  <c r="AK7" i="8"/>
  <c r="AL7" i="8"/>
  <c r="AM7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AI8" i="8"/>
  <c r="AJ8" i="8"/>
  <c r="AK8" i="8"/>
  <c r="AL8" i="8"/>
  <c r="AM8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AI9" i="8"/>
  <c r="AJ9" i="8"/>
  <c r="AK9" i="8"/>
  <c r="AL9" i="8"/>
  <c r="AM9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AI10" i="8"/>
  <c r="AJ10" i="8"/>
  <c r="AK10" i="8"/>
  <c r="AL10" i="8"/>
  <c r="AM10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I11" i="8"/>
  <c r="AJ11" i="8"/>
  <c r="AK11" i="8"/>
  <c r="AL11" i="8"/>
  <c r="AM11" i="8"/>
  <c r="G11" i="8"/>
  <c r="G10" i="8"/>
  <c r="G9" i="8"/>
  <c r="G8" i="8"/>
  <c r="G7" i="8"/>
  <c r="G6" i="8"/>
  <c r="G5" i="8"/>
  <c r="G4" i="8"/>
  <c r="G3" i="8"/>
  <c r="C3" i="8"/>
  <c r="F3" i="9"/>
  <c r="C4" i="9"/>
  <c r="D4" i="9"/>
  <c r="E4" i="9"/>
  <c r="C5" i="9"/>
  <c r="D5" i="9"/>
  <c r="E5" i="9"/>
  <c r="C6" i="9"/>
  <c r="D6" i="9"/>
  <c r="E6" i="9"/>
  <c r="C7" i="9"/>
  <c r="D7" i="9"/>
  <c r="E7" i="9"/>
  <c r="C8" i="9"/>
  <c r="D8" i="9"/>
  <c r="E8" i="9"/>
  <c r="C9" i="9"/>
  <c r="D9" i="9"/>
  <c r="E9" i="9"/>
  <c r="C10" i="9"/>
  <c r="D10" i="9"/>
  <c r="E10" i="9"/>
  <c r="C11" i="9"/>
  <c r="D11" i="9"/>
  <c r="E11" i="9"/>
  <c r="D3" i="9"/>
  <c r="E3" i="9"/>
  <c r="C3" i="9"/>
  <c r="C7" i="10" l="1"/>
  <c r="F11" i="9"/>
  <c r="C11" i="8" s="1"/>
  <c r="F10" i="9"/>
  <c r="C10" i="8" s="1"/>
  <c r="F9" i="9"/>
  <c r="C9" i="8" s="1"/>
  <c r="F8" i="9"/>
  <c r="C8" i="8" s="1"/>
  <c r="F7" i="9"/>
  <c r="C7" i="8" s="1"/>
  <c r="F6" i="9"/>
  <c r="C6" i="8" s="1"/>
  <c r="F5" i="9"/>
  <c r="C5" i="8" s="1"/>
  <c r="F4" i="9"/>
  <c r="C4" i="8" s="1"/>
  <c r="O4" i="7"/>
  <c r="P4" i="7" s="1"/>
  <c r="Q4" i="7" s="1"/>
  <c r="R4" i="7" s="1"/>
  <c r="S4" i="7" s="1"/>
  <c r="T4" i="7" s="1"/>
  <c r="U4" i="7" s="1"/>
  <c r="V4" i="7" s="1"/>
  <c r="W4" i="7" s="1"/>
  <c r="X4" i="7" s="1"/>
  <c r="Y4" i="7" s="1"/>
  <c r="Z4" i="7" s="1"/>
  <c r="AA4" i="7" s="1"/>
  <c r="AB4" i="7" s="1"/>
  <c r="AC4" i="7" s="1"/>
  <c r="AD4" i="7" s="1"/>
  <c r="AE4" i="7" s="1"/>
  <c r="AF4" i="7" s="1"/>
  <c r="O5" i="7"/>
  <c r="P5" i="7" s="1"/>
  <c r="Q5" i="7" s="1"/>
  <c r="R5" i="7" s="1"/>
  <c r="S5" i="7" s="1"/>
  <c r="T5" i="7" s="1"/>
  <c r="U5" i="7" s="1"/>
  <c r="V5" i="7" s="1"/>
  <c r="W5" i="7" s="1"/>
  <c r="X5" i="7" s="1"/>
  <c r="Y5" i="7" s="1"/>
  <c r="Z5" i="7" s="1"/>
  <c r="AA5" i="7" s="1"/>
  <c r="AB5" i="7" s="1"/>
  <c r="AC5" i="7" s="1"/>
  <c r="AD5" i="7" s="1"/>
  <c r="AE5" i="7" s="1"/>
  <c r="AF5" i="7" s="1"/>
  <c r="O6" i="7"/>
  <c r="P6" i="7" s="1"/>
  <c r="Q6" i="7" s="1"/>
  <c r="R6" i="7" s="1"/>
  <c r="S6" i="7" s="1"/>
  <c r="T6" i="7" s="1"/>
  <c r="U6" i="7" s="1"/>
  <c r="V6" i="7" s="1"/>
  <c r="W6" i="7" s="1"/>
  <c r="X6" i="7" s="1"/>
  <c r="Y6" i="7" s="1"/>
  <c r="Z6" i="7" s="1"/>
  <c r="AA6" i="7" s="1"/>
  <c r="AB6" i="7" s="1"/>
  <c r="AC6" i="7" s="1"/>
  <c r="AD6" i="7" s="1"/>
  <c r="AE6" i="7" s="1"/>
  <c r="AF6" i="7" s="1"/>
  <c r="O7" i="7"/>
  <c r="P7" i="7"/>
  <c r="Q7" i="7"/>
  <c r="R7" i="7" s="1"/>
  <c r="S7" i="7" s="1"/>
  <c r="T7" i="7" s="1"/>
  <c r="U7" i="7" s="1"/>
  <c r="V7" i="7" s="1"/>
  <c r="W7" i="7" s="1"/>
  <c r="X7" i="7" s="1"/>
  <c r="Y7" i="7" s="1"/>
  <c r="Z7" i="7" s="1"/>
  <c r="AA7" i="7" s="1"/>
  <c r="AB7" i="7" s="1"/>
  <c r="AC7" i="7" s="1"/>
  <c r="AD7" i="7" s="1"/>
  <c r="AE7" i="7" s="1"/>
  <c r="AF7" i="7" s="1"/>
  <c r="O8" i="7"/>
  <c r="P8" i="7" s="1"/>
  <c r="Q8" i="7" s="1"/>
  <c r="R8" i="7" s="1"/>
  <c r="S8" i="7" s="1"/>
  <c r="T8" i="7" s="1"/>
  <c r="U8" i="7" s="1"/>
  <c r="V8" i="7" s="1"/>
  <c r="W8" i="7" s="1"/>
  <c r="X8" i="7" s="1"/>
  <c r="Y8" i="7" s="1"/>
  <c r="Z8" i="7" s="1"/>
  <c r="AA8" i="7" s="1"/>
  <c r="AB8" i="7" s="1"/>
  <c r="AC8" i="7" s="1"/>
  <c r="AD8" i="7" s="1"/>
  <c r="AE8" i="7" s="1"/>
  <c r="AF8" i="7" s="1"/>
  <c r="O9" i="7"/>
  <c r="P9" i="7" s="1"/>
  <c r="Q9" i="7" s="1"/>
  <c r="R9" i="7" s="1"/>
  <c r="S9" i="7" s="1"/>
  <c r="T9" i="7" s="1"/>
  <c r="U9" i="7" s="1"/>
  <c r="V9" i="7" s="1"/>
  <c r="W9" i="7" s="1"/>
  <c r="X9" i="7" s="1"/>
  <c r="Y9" i="7" s="1"/>
  <c r="Z9" i="7" s="1"/>
  <c r="AA9" i="7" s="1"/>
  <c r="AB9" i="7" s="1"/>
  <c r="AC9" i="7" s="1"/>
  <c r="AD9" i="7" s="1"/>
  <c r="AE9" i="7" s="1"/>
  <c r="AF9" i="7" s="1"/>
  <c r="O10" i="7"/>
  <c r="P10" i="7" s="1"/>
  <c r="Q10" i="7" s="1"/>
  <c r="R10" i="7" s="1"/>
  <c r="S10" i="7" s="1"/>
  <c r="T10" i="7" s="1"/>
  <c r="U10" i="7" s="1"/>
  <c r="V10" i="7" s="1"/>
  <c r="W10" i="7" s="1"/>
  <c r="X10" i="7" s="1"/>
  <c r="Y10" i="7" s="1"/>
  <c r="Z10" i="7" s="1"/>
  <c r="AA10" i="7" s="1"/>
  <c r="AB10" i="7" s="1"/>
  <c r="AC10" i="7" s="1"/>
  <c r="AD10" i="7" s="1"/>
  <c r="AE10" i="7" s="1"/>
  <c r="AF10" i="7" s="1"/>
  <c r="O11" i="7"/>
  <c r="P11" i="7"/>
  <c r="Q11" i="7" s="1"/>
  <c r="R11" i="7" s="1"/>
  <c r="S11" i="7" s="1"/>
  <c r="T11" i="7" s="1"/>
  <c r="U11" i="7" s="1"/>
  <c r="V11" i="7" s="1"/>
  <c r="W11" i="7" s="1"/>
  <c r="X11" i="7" s="1"/>
  <c r="Y11" i="7" s="1"/>
  <c r="Z11" i="7" s="1"/>
  <c r="AA11" i="7" s="1"/>
  <c r="AB11" i="7" s="1"/>
  <c r="AC11" i="7" s="1"/>
  <c r="AD11" i="7" s="1"/>
  <c r="AE11" i="7" s="1"/>
  <c r="AF11" i="7" s="1"/>
  <c r="N11" i="7"/>
  <c r="N10" i="7"/>
  <c r="N9" i="7"/>
  <c r="N8" i="7"/>
  <c r="N7" i="7"/>
  <c r="N6" i="7"/>
  <c r="N5" i="7"/>
  <c r="N4" i="7"/>
  <c r="O3" i="7"/>
  <c r="P3" i="7"/>
  <c r="Q3" i="7" s="1"/>
  <c r="R3" i="7" s="1"/>
  <c r="S3" i="7" s="1"/>
  <c r="T3" i="7" s="1"/>
  <c r="U3" i="7" s="1"/>
  <c r="V3" i="7" s="1"/>
  <c r="W3" i="7" s="1"/>
  <c r="X3" i="7" s="1"/>
  <c r="Y3" i="7" s="1"/>
  <c r="Z3" i="7" s="1"/>
  <c r="AA3" i="7" s="1"/>
  <c r="AB3" i="7" s="1"/>
  <c r="AC3" i="7" s="1"/>
  <c r="AD3" i="7" s="1"/>
  <c r="AE3" i="7" s="1"/>
  <c r="AF3" i="7" s="1"/>
  <c r="N3" i="7"/>
  <c r="G3" i="7"/>
  <c r="H3" i="7" s="1"/>
  <c r="I3" i="7" s="1"/>
  <c r="J3" i="7" s="1"/>
  <c r="K3" i="7" s="1"/>
  <c r="L3" i="7" s="1"/>
  <c r="M3" i="7" s="1"/>
  <c r="G4" i="7"/>
  <c r="H4" i="7" s="1"/>
  <c r="I4" i="7" s="1"/>
  <c r="J4" i="7" s="1"/>
  <c r="K4" i="7" s="1"/>
  <c r="L4" i="7" s="1"/>
  <c r="M4" i="7" s="1"/>
  <c r="G5" i="7"/>
  <c r="H5" i="7" s="1"/>
  <c r="I5" i="7" s="1"/>
  <c r="J5" i="7" s="1"/>
  <c r="K5" i="7" s="1"/>
  <c r="L5" i="7" s="1"/>
  <c r="M5" i="7" s="1"/>
  <c r="G6" i="7"/>
  <c r="H6" i="7" s="1"/>
  <c r="I6" i="7" s="1"/>
  <c r="J6" i="7" s="1"/>
  <c r="K6" i="7" s="1"/>
  <c r="L6" i="7" s="1"/>
  <c r="M6" i="7" s="1"/>
  <c r="G7" i="7"/>
  <c r="H7" i="7" s="1"/>
  <c r="I7" i="7" s="1"/>
  <c r="J7" i="7" s="1"/>
  <c r="K7" i="7" s="1"/>
  <c r="L7" i="7" s="1"/>
  <c r="M7" i="7" s="1"/>
  <c r="G8" i="7"/>
  <c r="H8" i="7" s="1"/>
  <c r="I8" i="7" s="1"/>
  <c r="J8" i="7" s="1"/>
  <c r="K8" i="7" s="1"/>
  <c r="L8" i="7" s="1"/>
  <c r="M8" i="7" s="1"/>
  <c r="G9" i="7"/>
  <c r="H9" i="7"/>
  <c r="I9" i="7" s="1"/>
  <c r="J9" i="7" s="1"/>
  <c r="K9" i="7" s="1"/>
  <c r="L9" i="7" s="1"/>
  <c r="M9" i="7" s="1"/>
  <c r="G10" i="7"/>
  <c r="H10" i="7"/>
  <c r="I10" i="7" s="1"/>
  <c r="J10" i="7" s="1"/>
  <c r="K10" i="7" s="1"/>
  <c r="L10" i="7" s="1"/>
  <c r="M10" i="7" s="1"/>
  <c r="G11" i="7"/>
  <c r="H11" i="7"/>
  <c r="I11" i="7"/>
  <c r="J11" i="7" s="1"/>
  <c r="K11" i="7" s="1"/>
  <c r="L11" i="7" s="1"/>
  <c r="M11" i="7" s="1"/>
  <c r="F4" i="7"/>
  <c r="F5" i="7"/>
  <c r="F6" i="7"/>
  <c r="F7" i="7"/>
  <c r="F8" i="7"/>
  <c r="F9" i="7"/>
  <c r="F10" i="7"/>
  <c r="F11" i="7"/>
  <c r="F3" i="7"/>
  <c r="F4" i="6"/>
  <c r="G4" i="6" s="1"/>
  <c r="H4" i="6" s="1"/>
  <c r="I4" i="6" s="1"/>
  <c r="J4" i="6" s="1"/>
  <c r="K4" i="6" s="1"/>
  <c r="L4" i="6" s="1"/>
  <c r="M4" i="6" s="1"/>
  <c r="N4" i="6" s="1"/>
  <c r="O4" i="6" s="1"/>
  <c r="P4" i="6" s="1"/>
  <c r="Q4" i="6" s="1"/>
  <c r="R4" i="6" s="1"/>
  <c r="S4" i="6" s="1"/>
  <c r="T4" i="6" s="1"/>
  <c r="U4" i="6" s="1"/>
  <c r="V4" i="6" s="1"/>
  <c r="W4" i="6" s="1"/>
  <c r="X4" i="6" s="1"/>
  <c r="Y4" i="6" s="1"/>
  <c r="Z4" i="6" s="1"/>
  <c r="AA4" i="6" s="1"/>
  <c r="AB4" i="6" s="1"/>
  <c r="AC4" i="6" s="1"/>
  <c r="AD4" i="6" s="1"/>
  <c r="AE4" i="6" s="1"/>
  <c r="AF4" i="6" s="1"/>
  <c r="AG4" i="6" s="1"/>
  <c r="AH4" i="6" s="1"/>
  <c r="AI4" i="6" s="1"/>
  <c r="AJ4" i="6" s="1"/>
  <c r="AK4" i="6" s="1"/>
  <c r="AL4" i="6" s="1"/>
  <c r="F3" i="6"/>
  <c r="G3" i="6" s="1"/>
  <c r="H3" i="6" s="1"/>
  <c r="I3" i="6" s="1"/>
  <c r="J3" i="6" s="1"/>
  <c r="K3" i="6" s="1"/>
  <c r="L3" i="6" s="1"/>
  <c r="M3" i="6" s="1"/>
  <c r="N3" i="6" s="1"/>
  <c r="O3" i="6" s="1"/>
  <c r="P3" i="6" s="1"/>
  <c r="Q3" i="6" s="1"/>
  <c r="R3" i="6" s="1"/>
  <c r="S3" i="6" s="1"/>
  <c r="T3" i="6" s="1"/>
  <c r="U3" i="6" s="1"/>
  <c r="V3" i="6" s="1"/>
  <c r="W3" i="6" s="1"/>
  <c r="X3" i="6" s="1"/>
  <c r="Y3" i="6" s="1"/>
  <c r="Z3" i="6" s="1"/>
  <c r="AA3" i="6" s="1"/>
  <c r="AB3" i="6" s="1"/>
  <c r="AC3" i="6" s="1"/>
  <c r="AD3" i="6" s="1"/>
  <c r="AE3" i="6" s="1"/>
  <c r="AF3" i="6" s="1"/>
  <c r="AG3" i="6" s="1"/>
  <c r="AH3" i="6" s="1"/>
  <c r="AI3" i="6" s="1"/>
  <c r="AJ3" i="6" s="1"/>
  <c r="AK3" i="6" s="1"/>
  <c r="AL3" i="6" s="1"/>
</calcChain>
</file>

<file path=xl/sharedStrings.xml><?xml version="1.0" encoding="utf-8"?>
<sst xmlns="http://schemas.openxmlformats.org/spreadsheetml/2006/main" count="101" uniqueCount="50">
  <si>
    <t>PWRBIO001</t>
  </si>
  <si>
    <t>Biomass Power Plant</t>
  </si>
  <si>
    <t>PWRCOA001</t>
  </si>
  <si>
    <t>Coal Power Plant</t>
  </si>
  <si>
    <t>PWROHC001</t>
  </si>
  <si>
    <t>Light Fuel Oil Power Plant</t>
  </si>
  <si>
    <t>PWROHC002</t>
  </si>
  <si>
    <t>Oil Fired Gas Turbine (SCGT)</t>
  </si>
  <si>
    <t>PWRNGS001</t>
  </si>
  <si>
    <t>Gas Power Plant (CCGT)</t>
  </si>
  <si>
    <t>PWRNGS002</t>
  </si>
  <si>
    <t>Gas Power Plant (SCGT)</t>
  </si>
  <si>
    <t>PWRSOL001</t>
  </si>
  <si>
    <t>Solar PV (Utility)</t>
  </si>
  <si>
    <t>PWRHYD001</t>
  </si>
  <si>
    <t>Large Hydropower Plant (Dam) (&gt;100MW)</t>
  </si>
  <si>
    <t>PWRWND001</t>
  </si>
  <si>
    <t>Onshore Wind</t>
  </si>
  <si>
    <t>Code</t>
  </si>
  <si>
    <t>Technology</t>
  </si>
  <si>
    <t>Installed Capacity (GW) - Historical</t>
  </si>
  <si>
    <t>Installed Capacity (GW) - Projected</t>
  </si>
  <si>
    <t>Power Generation (PJ) - Historical</t>
  </si>
  <si>
    <t>Power Generation (PJ) - Projected</t>
  </si>
  <si>
    <t>Year</t>
  </si>
  <si>
    <t>Planned Capacity - GW</t>
  </si>
  <si>
    <t>Average Capacity Factor</t>
  </si>
  <si>
    <t>PWRTRNIMP</t>
  </si>
  <si>
    <t>PWRTRNEXP</t>
  </si>
  <si>
    <t>Electricity imports</t>
  </si>
  <si>
    <t>Electricity exports</t>
  </si>
  <si>
    <t>Exports</t>
  </si>
  <si>
    <t>Gross supply (grid)</t>
  </si>
  <si>
    <t>Electricity demand (final)</t>
  </si>
  <si>
    <t>Electricity after transmission</t>
  </si>
  <si>
    <t>Difference</t>
  </si>
  <si>
    <t>Imports</t>
  </si>
  <si>
    <t>Unit:PJ</t>
  </si>
  <si>
    <t>Electricity after distribution (final)</t>
  </si>
  <si>
    <t>Total  domestic supply (grid)</t>
  </si>
  <si>
    <t>Total domestic supply (off-grid)</t>
  </si>
  <si>
    <t>PWRTRN</t>
  </si>
  <si>
    <t>Electricity Transmission</t>
  </si>
  <si>
    <t>PWRDIST</t>
  </si>
  <si>
    <t>Electricity Distribution</t>
  </si>
  <si>
    <t>Capacity Factor</t>
  </si>
  <si>
    <t>Transmission efficiency</t>
  </si>
  <si>
    <t>Distribution efficiency</t>
  </si>
  <si>
    <t>Input Activity Ratio Transmission</t>
  </si>
  <si>
    <t>Input Activity Ratio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</si>
</sst>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  <xf numFmtId="0" fontId="1" fillId="3" borderId="1" xfId="0" applyFont="1" applyFill="1" applyBorder="1"/>
    <xf numFmtId="0" fontId="0" fillId="3" borderId="1" xfId="0" applyFill="1" applyBorder="1"/>
    <xf numFmtId="0" fontId="1" fillId="4" borderId="1" xfId="0" applyFont="1" applyFill="1" applyBorder="1"/>
    <xf numFmtId="0" fontId="1" fillId="4" borderId="4" xfId="0" applyFont="1" applyFill="1" applyBorder="1"/>
    <xf numFmtId="0" fontId="1" fillId="0" borderId="1" xfId="0" applyFont="1" applyBorder="1"/>
    <xf numFmtId="165" fontId="0" fillId="5" borderId="1" xfId="1" applyNumberFormat="1" applyFont="1" applyFill="1" applyBorder="1"/>
    <xf numFmtId="0" fontId="1" fillId="6" borderId="4" xfId="0" applyFont="1" applyFill="1" applyBorder="1"/>
    <xf numFmtId="0" fontId="0" fillId="6" borderId="1" xfId="0" applyFill="1" applyBorder="1"/>
    <xf numFmtId="0" fontId="1" fillId="6" borderId="1" xfId="0" applyFont="1" applyFill="1" applyBorder="1"/>
    <xf numFmtId="0" fontId="1" fillId="7" borderId="0" xfId="0" applyFont="1" applyFill="1"/>
    <xf numFmtId="0" fontId="0" fillId="0" borderId="1" xfId="0" applyBorder="1" applyAlignment="1">
      <alignment horizontal="center"/>
    </xf>
    <xf numFmtId="0" fontId="1" fillId="8" borderId="1" xfId="0" applyFont="1" applyFill="1" applyBorder="1"/>
    <xf numFmtId="0" fontId="0" fillId="8" borderId="1" xfId="0" applyFill="1" applyBorder="1"/>
    <xf numFmtId="0" fontId="0" fillId="4" borderId="1" xfId="0" applyFill="1" applyBorder="1"/>
    <xf numFmtId="0" fontId="1" fillId="0" borderId="1" xfId="0" applyFont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64" fontId="0" fillId="0" borderId="1" xfId="0" applyNumberFormat="1" applyBorder="1"/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6FC71-5E54-45BC-AA71-84A9DA94ADCF}">
  <dimension ref="A1:AL11"/>
  <sheetViews>
    <sheetView tabSelected="1" workbookViewId="0">
      <selection activeCell="C1" sqref="C1:E1"/>
    </sheetView>
  </sheetViews>
  <sheetFormatPr defaultRowHeight="14.5" x14ac:dyDescent="0.35"/>
  <cols>
    <col min="1" max="1" width="13.08984375" bestFit="1" customWidth="1"/>
    <col min="2" max="2" width="36.26953125" bestFit="1" customWidth="1"/>
  </cols>
  <sheetData>
    <row r="1" spans="1:38" ht="29.5" customHeight="1" x14ac:dyDescent="0.35">
      <c r="A1" s="18" t="s">
        <v>18</v>
      </c>
      <c r="B1" s="18" t="s">
        <v>19</v>
      </c>
      <c r="C1" s="19" t="s">
        <v>20</v>
      </c>
      <c r="D1" s="19"/>
      <c r="E1" s="19"/>
      <c r="F1" s="20" t="s">
        <v>21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38" x14ac:dyDescent="0.35">
      <c r="A2" s="18"/>
      <c r="B2" s="18"/>
      <c r="C2" s="15">
        <v>2020</v>
      </c>
      <c r="D2" s="15">
        <v>2021</v>
      </c>
      <c r="E2" s="15">
        <v>2022</v>
      </c>
      <c r="F2" s="6">
        <v>2023</v>
      </c>
      <c r="G2" s="6">
        <v>2024</v>
      </c>
      <c r="H2" s="6">
        <v>2025</v>
      </c>
      <c r="I2" s="6">
        <v>2026</v>
      </c>
      <c r="J2" s="6">
        <v>2027</v>
      </c>
      <c r="K2" s="6">
        <v>2028</v>
      </c>
      <c r="L2" s="6">
        <v>2029</v>
      </c>
      <c r="M2" s="6">
        <v>2030</v>
      </c>
      <c r="N2" s="6">
        <v>2031</v>
      </c>
      <c r="O2" s="6">
        <v>2032</v>
      </c>
      <c r="P2" s="6">
        <v>2033</v>
      </c>
      <c r="Q2" s="6">
        <v>2034</v>
      </c>
      <c r="R2" s="6">
        <v>2035</v>
      </c>
      <c r="S2" s="6">
        <v>2036</v>
      </c>
      <c r="T2" s="6">
        <v>2037</v>
      </c>
      <c r="U2" s="6">
        <v>2038</v>
      </c>
      <c r="V2" s="6">
        <v>2039</v>
      </c>
      <c r="W2" s="6">
        <v>2040</v>
      </c>
      <c r="X2" s="6">
        <v>2041</v>
      </c>
      <c r="Y2" s="6">
        <v>2042</v>
      </c>
      <c r="Z2" s="6">
        <v>2043</v>
      </c>
      <c r="AA2" s="6">
        <v>2044</v>
      </c>
      <c r="AB2" s="6">
        <v>2045</v>
      </c>
      <c r="AC2" s="6">
        <v>2046</v>
      </c>
      <c r="AD2" s="6">
        <v>2047</v>
      </c>
      <c r="AE2" s="6">
        <v>2048</v>
      </c>
      <c r="AF2" s="6">
        <v>2049</v>
      </c>
      <c r="AG2" s="6">
        <v>2050</v>
      </c>
      <c r="AH2" s="6">
        <v>2051</v>
      </c>
      <c r="AI2" s="6">
        <v>2052</v>
      </c>
      <c r="AJ2" s="6">
        <v>2053</v>
      </c>
      <c r="AK2" s="6">
        <v>2054</v>
      </c>
      <c r="AL2" s="6">
        <v>2055</v>
      </c>
    </row>
    <row r="3" spans="1:38" x14ac:dyDescent="0.35">
      <c r="A3" s="1" t="s">
        <v>0</v>
      </c>
      <c r="B3" s="1" t="s">
        <v>1</v>
      </c>
      <c r="C3" s="16">
        <v>9.6200000000000008E-2</v>
      </c>
      <c r="D3" s="16">
        <v>9.6200000000000008E-2</v>
      </c>
      <c r="E3" s="16">
        <v>0.11170000000000001</v>
      </c>
      <c r="F3" s="17">
        <f>E3</f>
        <v>0.11170000000000001</v>
      </c>
      <c r="G3" s="17">
        <f t="shared" ref="G3:M3" si="0">F3</f>
        <v>0.11170000000000001</v>
      </c>
      <c r="H3" s="17">
        <f t="shared" si="0"/>
        <v>0.11170000000000001</v>
      </c>
      <c r="I3" s="17">
        <f t="shared" si="0"/>
        <v>0.11170000000000001</v>
      </c>
      <c r="J3" s="17">
        <f t="shared" si="0"/>
        <v>0.11170000000000001</v>
      </c>
      <c r="K3" s="17">
        <f t="shared" si="0"/>
        <v>0.11170000000000001</v>
      </c>
      <c r="L3" s="17">
        <f t="shared" si="0"/>
        <v>0.11170000000000001</v>
      </c>
      <c r="M3" s="17">
        <f t="shared" si="0"/>
        <v>0.11170000000000001</v>
      </c>
      <c r="N3" s="17">
        <f>M3-$M$3/20</f>
        <v>0.106115</v>
      </c>
      <c r="O3" s="17">
        <f t="shared" ref="O3:AF3" si="1">N3-$M$3/20</f>
        <v>0.10052999999999999</v>
      </c>
      <c r="P3" s="17">
        <f t="shared" si="1"/>
        <v>9.4944999999999988E-2</v>
      </c>
      <c r="Q3" s="17">
        <f t="shared" si="1"/>
        <v>8.9359999999999981E-2</v>
      </c>
      <c r="R3" s="17">
        <f t="shared" si="1"/>
        <v>8.3774999999999974E-2</v>
      </c>
      <c r="S3" s="17">
        <f t="shared" si="1"/>
        <v>7.8189999999999968E-2</v>
      </c>
      <c r="T3" s="17">
        <f t="shared" si="1"/>
        <v>7.2604999999999961E-2</v>
      </c>
      <c r="U3" s="17">
        <f t="shared" si="1"/>
        <v>6.7019999999999955E-2</v>
      </c>
      <c r="V3" s="17">
        <f t="shared" si="1"/>
        <v>6.1434999999999955E-2</v>
      </c>
      <c r="W3" s="17">
        <f t="shared" si="1"/>
        <v>5.5849999999999955E-2</v>
      </c>
      <c r="X3" s="17">
        <f t="shared" si="1"/>
        <v>5.0264999999999956E-2</v>
      </c>
      <c r="Y3" s="17">
        <f t="shared" si="1"/>
        <v>4.4679999999999956E-2</v>
      </c>
      <c r="Z3" s="17">
        <f t="shared" si="1"/>
        <v>3.9094999999999956E-2</v>
      </c>
      <c r="AA3" s="17">
        <f t="shared" si="1"/>
        <v>3.3509999999999956E-2</v>
      </c>
      <c r="AB3" s="17">
        <f t="shared" si="1"/>
        <v>2.7924999999999957E-2</v>
      </c>
      <c r="AC3" s="17">
        <f t="shared" si="1"/>
        <v>2.2339999999999957E-2</v>
      </c>
      <c r="AD3" s="17">
        <f t="shared" si="1"/>
        <v>1.6754999999999957E-2</v>
      </c>
      <c r="AE3" s="17">
        <f t="shared" si="1"/>
        <v>1.1169999999999958E-2</v>
      </c>
      <c r="AF3" s="17">
        <f t="shared" si="1"/>
        <v>5.5849999999999572E-3</v>
      </c>
      <c r="AG3" s="17">
        <v>0</v>
      </c>
      <c r="AH3" s="17">
        <v>0</v>
      </c>
      <c r="AI3" s="17">
        <v>0</v>
      </c>
      <c r="AJ3" s="17">
        <v>0</v>
      </c>
      <c r="AK3" s="17">
        <v>0</v>
      </c>
      <c r="AL3" s="17">
        <v>0</v>
      </c>
    </row>
    <row r="4" spans="1:38" x14ac:dyDescent="0.35">
      <c r="A4" s="1" t="s">
        <v>2</v>
      </c>
      <c r="B4" s="1" t="s">
        <v>3</v>
      </c>
      <c r="C4" s="16">
        <v>0.1</v>
      </c>
      <c r="D4" s="16">
        <v>9.1999999999999998E-2</v>
      </c>
      <c r="E4" s="16">
        <v>9.1999999999999998E-2</v>
      </c>
      <c r="F4" s="17">
        <f t="shared" ref="F4:M11" si="2">E4</f>
        <v>9.1999999999999998E-2</v>
      </c>
      <c r="G4" s="17">
        <f t="shared" si="2"/>
        <v>9.1999999999999998E-2</v>
      </c>
      <c r="H4" s="17">
        <f t="shared" si="2"/>
        <v>9.1999999999999998E-2</v>
      </c>
      <c r="I4" s="17">
        <f t="shared" si="2"/>
        <v>9.1999999999999998E-2</v>
      </c>
      <c r="J4" s="17">
        <f t="shared" si="2"/>
        <v>9.1999999999999998E-2</v>
      </c>
      <c r="K4" s="17">
        <f t="shared" si="2"/>
        <v>9.1999999999999998E-2</v>
      </c>
      <c r="L4" s="17">
        <f t="shared" si="2"/>
        <v>9.1999999999999998E-2</v>
      </c>
      <c r="M4" s="17">
        <f t="shared" si="2"/>
        <v>9.1999999999999998E-2</v>
      </c>
      <c r="N4" s="17">
        <f>M4-$M$4/20</f>
        <v>8.7400000000000005E-2</v>
      </c>
      <c r="O4" s="17">
        <f t="shared" ref="O4:AF4" si="3">N4-$M$4/20</f>
        <v>8.2800000000000012E-2</v>
      </c>
      <c r="P4" s="17">
        <f t="shared" si="3"/>
        <v>7.8200000000000019E-2</v>
      </c>
      <c r="Q4" s="17">
        <f t="shared" si="3"/>
        <v>7.3600000000000027E-2</v>
      </c>
      <c r="R4" s="17">
        <f t="shared" si="3"/>
        <v>6.9000000000000034E-2</v>
      </c>
      <c r="S4" s="17">
        <f t="shared" si="3"/>
        <v>6.4400000000000041E-2</v>
      </c>
      <c r="T4" s="17">
        <f t="shared" si="3"/>
        <v>5.9800000000000041E-2</v>
      </c>
      <c r="U4" s="17">
        <f t="shared" si="3"/>
        <v>5.5200000000000041E-2</v>
      </c>
      <c r="V4" s="17">
        <f t="shared" si="3"/>
        <v>5.0600000000000041E-2</v>
      </c>
      <c r="W4" s="17">
        <f t="shared" si="3"/>
        <v>4.6000000000000041E-2</v>
      </c>
      <c r="X4" s="17">
        <f t="shared" si="3"/>
        <v>4.1400000000000041E-2</v>
      </c>
      <c r="Y4" s="17">
        <f t="shared" si="3"/>
        <v>3.6800000000000041E-2</v>
      </c>
      <c r="Z4" s="17">
        <f t="shared" si="3"/>
        <v>3.2200000000000041E-2</v>
      </c>
      <c r="AA4" s="17">
        <f t="shared" si="3"/>
        <v>2.7600000000000041E-2</v>
      </c>
      <c r="AB4" s="17">
        <f t="shared" si="3"/>
        <v>2.3000000000000041E-2</v>
      </c>
      <c r="AC4" s="17">
        <f t="shared" si="3"/>
        <v>1.8400000000000041E-2</v>
      </c>
      <c r="AD4" s="17">
        <f t="shared" si="3"/>
        <v>1.3800000000000041E-2</v>
      </c>
      <c r="AE4" s="17">
        <f t="shared" si="3"/>
        <v>9.2000000000000415E-3</v>
      </c>
      <c r="AF4" s="17">
        <f t="shared" si="3"/>
        <v>4.6000000000000416E-3</v>
      </c>
      <c r="AG4" s="17">
        <v>0</v>
      </c>
      <c r="AH4" s="17">
        <v>0</v>
      </c>
      <c r="AI4" s="17">
        <v>0</v>
      </c>
      <c r="AJ4" s="17">
        <v>0</v>
      </c>
      <c r="AK4" s="17">
        <v>0</v>
      </c>
      <c r="AL4" s="17">
        <v>0</v>
      </c>
    </row>
    <row r="5" spans="1:38" x14ac:dyDescent="0.35">
      <c r="A5" s="1" t="s">
        <v>4</v>
      </c>
      <c r="B5" s="1" t="s">
        <v>5</v>
      </c>
      <c r="C5" s="16">
        <v>0.2</v>
      </c>
      <c r="D5" s="16">
        <v>0.2</v>
      </c>
      <c r="E5" s="16">
        <v>0.2</v>
      </c>
      <c r="F5" s="17">
        <f t="shared" si="2"/>
        <v>0.2</v>
      </c>
      <c r="G5" s="17">
        <f t="shared" si="2"/>
        <v>0.2</v>
      </c>
      <c r="H5" s="17">
        <f t="shared" si="2"/>
        <v>0.2</v>
      </c>
      <c r="I5" s="17">
        <f t="shared" si="2"/>
        <v>0.2</v>
      </c>
      <c r="J5" s="17">
        <f t="shared" si="2"/>
        <v>0.2</v>
      </c>
      <c r="K5" s="17">
        <f t="shared" si="2"/>
        <v>0.2</v>
      </c>
      <c r="L5" s="17">
        <f t="shared" si="2"/>
        <v>0.2</v>
      </c>
      <c r="M5" s="17">
        <f t="shared" si="2"/>
        <v>0.2</v>
      </c>
      <c r="N5" s="17">
        <f>M5-$M$5/20</f>
        <v>0.19</v>
      </c>
      <c r="O5" s="17">
        <f t="shared" ref="O5:AF5" si="4">N5-$M$5/20</f>
        <v>0.18</v>
      </c>
      <c r="P5" s="17">
        <f t="shared" si="4"/>
        <v>0.16999999999999998</v>
      </c>
      <c r="Q5" s="17">
        <f t="shared" si="4"/>
        <v>0.15999999999999998</v>
      </c>
      <c r="R5" s="17">
        <f t="shared" si="4"/>
        <v>0.14999999999999997</v>
      </c>
      <c r="S5" s="17">
        <f t="shared" si="4"/>
        <v>0.13999999999999996</v>
      </c>
      <c r="T5" s="17">
        <f t="shared" si="4"/>
        <v>0.12999999999999995</v>
      </c>
      <c r="U5" s="17">
        <f t="shared" si="4"/>
        <v>0.11999999999999995</v>
      </c>
      <c r="V5" s="17">
        <f t="shared" si="4"/>
        <v>0.10999999999999996</v>
      </c>
      <c r="W5" s="17">
        <f t="shared" si="4"/>
        <v>9.9999999999999964E-2</v>
      </c>
      <c r="X5" s="17">
        <f t="shared" si="4"/>
        <v>8.9999999999999969E-2</v>
      </c>
      <c r="Y5" s="17">
        <f t="shared" si="4"/>
        <v>7.9999999999999974E-2</v>
      </c>
      <c r="Z5" s="17">
        <f t="shared" si="4"/>
        <v>6.9999999999999979E-2</v>
      </c>
      <c r="AA5" s="17">
        <f t="shared" si="4"/>
        <v>5.9999999999999977E-2</v>
      </c>
      <c r="AB5" s="17">
        <f t="shared" si="4"/>
        <v>4.9999999999999975E-2</v>
      </c>
      <c r="AC5" s="17">
        <f t="shared" si="4"/>
        <v>3.9999999999999973E-2</v>
      </c>
      <c r="AD5" s="17">
        <f t="shared" si="4"/>
        <v>2.9999999999999971E-2</v>
      </c>
      <c r="AE5" s="17">
        <f t="shared" si="4"/>
        <v>1.9999999999999969E-2</v>
      </c>
      <c r="AF5" s="17">
        <f t="shared" si="4"/>
        <v>9.999999999999969E-3</v>
      </c>
      <c r="AG5" s="17">
        <v>0</v>
      </c>
      <c r="AH5" s="17">
        <v>0</v>
      </c>
      <c r="AI5" s="17">
        <v>0</v>
      </c>
      <c r="AJ5" s="17">
        <v>0</v>
      </c>
      <c r="AK5" s="17">
        <v>0</v>
      </c>
      <c r="AL5" s="17">
        <v>0</v>
      </c>
    </row>
    <row r="6" spans="1:38" x14ac:dyDescent="0.35">
      <c r="A6" s="1" t="s">
        <v>6</v>
      </c>
      <c r="B6" s="1" t="s">
        <v>7</v>
      </c>
      <c r="C6" s="16">
        <v>0.5</v>
      </c>
      <c r="D6" s="16">
        <v>0.5</v>
      </c>
      <c r="E6" s="16">
        <v>0.5</v>
      </c>
      <c r="F6" s="17">
        <f t="shared" si="2"/>
        <v>0.5</v>
      </c>
      <c r="G6" s="17">
        <f t="shared" si="2"/>
        <v>0.5</v>
      </c>
      <c r="H6" s="17">
        <f t="shared" si="2"/>
        <v>0.5</v>
      </c>
      <c r="I6" s="17">
        <f t="shared" si="2"/>
        <v>0.5</v>
      </c>
      <c r="J6" s="17">
        <f t="shared" si="2"/>
        <v>0.5</v>
      </c>
      <c r="K6" s="17">
        <f t="shared" si="2"/>
        <v>0.5</v>
      </c>
      <c r="L6" s="17">
        <f t="shared" si="2"/>
        <v>0.5</v>
      </c>
      <c r="M6" s="17">
        <f t="shared" si="2"/>
        <v>0.5</v>
      </c>
      <c r="N6" s="17">
        <f>M6-$M$6/20</f>
        <v>0.47499999999999998</v>
      </c>
      <c r="O6" s="17">
        <f t="shared" ref="O6:AF6" si="5">N6-$M$6/20</f>
        <v>0.44999999999999996</v>
      </c>
      <c r="P6" s="17">
        <f t="shared" si="5"/>
        <v>0.42499999999999993</v>
      </c>
      <c r="Q6" s="17">
        <f t="shared" si="5"/>
        <v>0.39999999999999991</v>
      </c>
      <c r="R6" s="17">
        <f t="shared" si="5"/>
        <v>0.37499999999999989</v>
      </c>
      <c r="S6" s="17">
        <f t="shared" si="5"/>
        <v>0.34999999999999987</v>
      </c>
      <c r="T6" s="17">
        <f t="shared" si="5"/>
        <v>0.32499999999999984</v>
      </c>
      <c r="U6" s="17">
        <f t="shared" si="5"/>
        <v>0.29999999999999982</v>
      </c>
      <c r="V6" s="17">
        <f t="shared" si="5"/>
        <v>0.2749999999999998</v>
      </c>
      <c r="W6" s="17">
        <f t="shared" si="5"/>
        <v>0.24999999999999981</v>
      </c>
      <c r="X6" s="17">
        <f t="shared" si="5"/>
        <v>0.22499999999999981</v>
      </c>
      <c r="Y6" s="17">
        <f t="shared" si="5"/>
        <v>0.19999999999999982</v>
      </c>
      <c r="Z6" s="17">
        <f t="shared" si="5"/>
        <v>0.17499999999999982</v>
      </c>
      <c r="AA6" s="17">
        <f t="shared" si="5"/>
        <v>0.14999999999999983</v>
      </c>
      <c r="AB6" s="17">
        <f t="shared" si="5"/>
        <v>0.12499999999999983</v>
      </c>
      <c r="AC6" s="17">
        <f t="shared" si="5"/>
        <v>9.9999999999999839E-2</v>
      </c>
      <c r="AD6" s="17">
        <f t="shared" si="5"/>
        <v>7.4999999999999845E-2</v>
      </c>
      <c r="AE6" s="17">
        <f t="shared" si="5"/>
        <v>4.9999999999999843E-2</v>
      </c>
      <c r="AF6" s="17">
        <f t="shared" si="5"/>
        <v>2.4999999999999842E-2</v>
      </c>
      <c r="AG6" s="17">
        <v>0</v>
      </c>
      <c r="AH6" s="17">
        <v>0</v>
      </c>
      <c r="AI6" s="17">
        <v>0</v>
      </c>
      <c r="AJ6" s="17">
        <v>0</v>
      </c>
      <c r="AK6" s="17">
        <v>0</v>
      </c>
      <c r="AL6" s="17">
        <v>0</v>
      </c>
    </row>
    <row r="7" spans="1:38" x14ac:dyDescent="0.35">
      <c r="A7" s="1" t="s">
        <v>8</v>
      </c>
      <c r="B7" s="1" t="s">
        <v>9</v>
      </c>
      <c r="C7" s="16">
        <v>1.2</v>
      </c>
      <c r="D7" s="16">
        <v>1.2</v>
      </c>
      <c r="E7" s="16">
        <v>1.2</v>
      </c>
      <c r="F7" s="17">
        <f t="shared" si="2"/>
        <v>1.2</v>
      </c>
      <c r="G7" s="17">
        <f t="shared" si="2"/>
        <v>1.2</v>
      </c>
      <c r="H7" s="17">
        <f t="shared" si="2"/>
        <v>1.2</v>
      </c>
      <c r="I7" s="17">
        <f t="shared" si="2"/>
        <v>1.2</v>
      </c>
      <c r="J7" s="17">
        <f t="shared" si="2"/>
        <v>1.2</v>
      </c>
      <c r="K7" s="17">
        <f t="shared" si="2"/>
        <v>1.2</v>
      </c>
      <c r="L7" s="17">
        <f t="shared" si="2"/>
        <v>1.2</v>
      </c>
      <c r="M7" s="17">
        <f t="shared" si="2"/>
        <v>1.2</v>
      </c>
      <c r="N7" s="17">
        <f>M7-$M$7/20</f>
        <v>1.1399999999999999</v>
      </c>
      <c r="O7" s="17">
        <f t="shared" ref="O7:AF7" si="6">N7-$M$7/20</f>
        <v>1.0799999999999998</v>
      </c>
      <c r="P7" s="17">
        <f t="shared" si="6"/>
        <v>1.0199999999999998</v>
      </c>
      <c r="Q7" s="17">
        <f t="shared" si="6"/>
        <v>0.95999999999999974</v>
      </c>
      <c r="R7" s="17">
        <f t="shared" si="6"/>
        <v>0.89999999999999969</v>
      </c>
      <c r="S7" s="17">
        <f t="shared" si="6"/>
        <v>0.83999999999999964</v>
      </c>
      <c r="T7" s="17">
        <f t="shared" si="6"/>
        <v>0.77999999999999958</v>
      </c>
      <c r="U7" s="17">
        <f t="shared" si="6"/>
        <v>0.71999999999999953</v>
      </c>
      <c r="V7" s="17">
        <f t="shared" si="6"/>
        <v>0.65999999999999948</v>
      </c>
      <c r="W7" s="17">
        <f t="shared" si="6"/>
        <v>0.59999999999999942</v>
      </c>
      <c r="X7" s="17">
        <f t="shared" si="6"/>
        <v>0.53999999999999937</v>
      </c>
      <c r="Y7" s="17">
        <f t="shared" si="6"/>
        <v>0.47999999999999937</v>
      </c>
      <c r="Z7" s="17">
        <f t="shared" si="6"/>
        <v>0.41999999999999937</v>
      </c>
      <c r="AA7" s="17">
        <f t="shared" si="6"/>
        <v>0.35999999999999938</v>
      </c>
      <c r="AB7" s="17">
        <f t="shared" si="6"/>
        <v>0.29999999999999938</v>
      </c>
      <c r="AC7" s="17">
        <f t="shared" si="6"/>
        <v>0.23999999999999938</v>
      </c>
      <c r="AD7" s="17">
        <f t="shared" si="6"/>
        <v>0.17999999999999938</v>
      </c>
      <c r="AE7" s="17">
        <f t="shared" si="6"/>
        <v>0.11999999999999938</v>
      </c>
      <c r="AF7" s="17">
        <f t="shared" si="6"/>
        <v>5.9999999999999387E-2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</row>
    <row r="8" spans="1:38" x14ac:dyDescent="0.35">
      <c r="A8" s="1" t="s">
        <v>10</v>
      </c>
      <c r="B8" s="1" t="s">
        <v>11</v>
      </c>
      <c r="C8" s="16">
        <v>1.6</v>
      </c>
      <c r="D8" s="16">
        <v>1.8</v>
      </c>
      <c r="E8" s="16">
        <v>1.8</v>
      </c>
      <c r="F8" s="17">
        <f t="shared" si="2"/>
        <v>1.8</v>
      </c>
      <c r="G8" s="17">
        <f t="shared" si="2"/>
        <v>1.8</v>
      </c>
      <c r="H8" s="17">
        <f t="shared" si="2"/>
        <v>1.8</v>
      </c>
      <c r="I8" s="17">
        <f t="shared" si="2"/>
        <v>1.8</v>
      </c>
      <c r="J8" s="17">
        <f t="shared" si="2"/>
        <v>1.8</v>
      </c>
      <c r="K8" s="17">
        <f t="shared" si="2"/>
        <v>1.8</v>
      </c>
      <c r="L8" s="17">
        <f t="shared" si="2"/>
        <v>1.8</v>
      </c>
      <c r="M8" s="17">
        <f t="shared" si="2"/>
        <v>1.8</v>
      </c>
      <c r="N8" s="17">
        <f>M8-$M$8/20</f>
        <v>1.71</v>
      </c>
      <c r="O8" s="17">
        <f t="shared" ref="O8:AF8" si="7">N8-$M$8/20</f>
        <v>1.6199999999999999</v>
      </c>
      <c r="P8" s="17">
        <f t="shared" si="7"/>
        <v>1.5299999999999998</v>
      </c>
      <c r="Q8" s="17">
        <f t="shared" si="7"/>
        <v>1.4399999999999997</v>
      </c>
      <c r="R8" s="17">
        <f t="shared" si="7"/>
        <v>1.3499999999999996</v>
      </c>
      <c r="S8" s="17">
        <f t="shared" si="7"/>
        <v>1.2599999999999996</v>
      </c>
      <c r="T8" s="17">
        <f t="shared" si="7"/>
        <v>1.1699999999999995</v>
      </c>
      <c r="U8" s="17">
        <f t="shared" si="7"/>
        <v>1.0799999999999994</v>
      </c>
      <c r="V8" s="17">
        <f t="shared" si="7"/>
        <v>0.98999999999999944</v>
      </c>
      <c r="W8" s="17">
        <f t="shared" si="7"/>
        <v>0.89999999999999947</v>
      </c>
      <c r="X8" s="17">
        <f t="shared" si="7"/>
        <v>0.8099999999999995</v>
      </c>
      <c r="Y8" s="17">
        <f t="shared" si="7"/>
        <v>0.71999999999999953</v>
      </c>
      <c r="Z8" s="17">
        <f t="shared" si="7"/>
        <v>0.62999999999999956</v>
      </c>
      <c r="AA8" s="17">
        <f t="shared" si="7"/>
        <v>0.53999999999999959</v>
      </c>
      <c r="AB8" s="17">
        <f t="shared" si="7"/>
        <v>0.44999999999999962</v>
      </c>
      <c r="AC8" s="17">
        <f t="shared" si="7"/>
        <v>0.35999999999999965</v>
      </c>
      <c r="AD8" s="17">
        <f t="shared" si="7"/>
        <v>0.26999999999999968</v>
      </c>
      <c r="AE8" s="17">
        <f t="shared" si="7"/>
        <v>0.17999999999999969</v>
      </c>
      <c r="AF8" s="17">
        <f t="shared" si="7"/>
        <v>8.9999999999999691E-2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</row>
    <row r="9" spans="1:38" x14ac:dyDescent="0.35">
      <c r="A9" s="1" t="s">
        <v>12</v>
      </c>
      <c r="B9" s="1" t="s">
        <v>13</v>
      </c>
      <c r="C9" s="16">
        <v>0.05</v>
      </c>
      <c r="D9" s="16">
        <v>0.06</v>
      </c>
      <c r="E9" s="16">
        <v>0.06</v>
      </c>
      <c r="F9" s="17">
        <f t="shared" si="2"/>
        <v>0.06</v>
      </c>
      <c r="G9" s="17">
        <f t="shared" si="2"/>
        <v>0.06</v>
      </c>
      <c r="H9" s="17">
        <f t="shared" si="2"/>
        <v>0.06</v>
      </c>
      <c r="I9" s="17">
        <f t="shared" si="2"/>
        <v>0.06</v>
      </c>
      <c r="J9" s="17">
        <f t="shared" si="2"/>
        <v>0.06</v>
      </c>
      <c r="K9" s="17">
        <f t="shared" si="2"/>
        <v>0.06</v>
      </c>
      <c r="L9" s="17">
        <f t="shared" si="2"/>
        <v>0.06</v>
      </c>
      <c r="M9" s="17">
        <f t="shared" si="2"/>
        <v>0.06</v>
      </c>
      <c r="N9" s="17">
        <f>M9-$M$9/20</f>
        <v>5.6999999999999995E-2</v>
      </c>
      <c r="O9" s="17">
        <f t="shared" ref="O9:AF9" si="8">N9-$M$9/20</f>
        <v>5.3999999999999992E-2</v>
      </c>
      <c r="P9" s="17">
        <f t="shared" si="8"/>
        <v>5.099999999999999E-2</v>
      </c>
      <c r="Q9" s="17">
        <f t="shared" si="8"/>
        <v>4.7999999999999987E-2</v>
      </c>
      <c r="R9" s="17">
        <f t="shared" si="8"/>
        <v>4.4999999999999984E-2</v>
      </c>
      <c r="S9" s="17">
        <f t="shared" si="8"/>
        <v>4.1999999999999982E-2</v>
      </c>
      <c r="T9" s="17">
        <f t="shared" si="8"/>
        <v>3.8999999999999979E-2</v>
      </c>
      <c r="U9" s="17">
        <f t="shared" si="8"/>
        <v>3.5999999999999976E-2</v>
      </c>
      <c r="V9" s="17">
        <f t="shared" si="8"/>
        <v>3.2999999999999974E-2</v>
      </c>
      <c r="W9" s="17">
        <f t="shared" si="8"/>
        <v>2.9999999999999975E-2</v>
      </c>
      <c r="X9" s="17">
        <f t="shared" si="8"/>
        <v>2.6999999999999975E-2</v>
      </c>
      <c r="Y9" s="17">
        <f t="shared" si="8"/>
        <v>2.3999999999999976E-2</v>
      </c>
      <c r="Z9" s="17">
        <f t="shared" si="8"/>
        <v>2.0999999999999977E-2</v>
      </c>
      <c r="AA9" s="17">
        <f t="shared" si="8"/>
        <v>1.7999999999999978E-2</v>
      </c>
      <c r="AB9" s="17">
        <f t="shared" si="8"/>
        <v>1.4999999999999979E-2</v>
      </c>
      <c r="AC9" s="17">
        <f t="shared" si="8"/>
        <v>1.1999999999999979E-2</v>
      </c>
      <c r="AD9" s="17">
        <f t="shared" si="8"/>
        <v>8.9999999999999802E-3</v>
      </c>
      <c r="AE9" s="17">
        <f t="shared" si="8"/>
        <v>5.9999999999999802E-3</v>
      </c>
      <c r="AF9" s="17">
        <f t="shared" si="8"/>
        <v>2.9999999999999801E-3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</row>
    <row r="10" spans="1:38" x14ac:dyDescent="0.35">
      <c r="A10" s="1" t="s">
        <v>14</v>
      </c>
      <c r="B10" s="1" t="s">
        <v>15</v>
      </c>
      <c r="C10" s="16">
        <v>0.81299999999999994</v>
      </c>
      <c r="D10" s="16">
        <v>0.81299999999999994</v>
      </c>
      <c r="E10" s="16">
        <v>0.81299999999999994</v>
      </c>
      <c r="F10" s="17">
        <f t="shared" si="2"/>
        <v>0.81299999999999994</v>
      </c>
      <c r="G10" s="17">
        <f t="shared" si="2"/>
        <v>0.81299999999999994</v>
      </c>
      <c r="H10" s="17">
        <f t="shared" si="2"/>
        <v>0.81299999999999994</v>
      </c>
      <c r="I10" s="17">
        <f t="shared" si="2"/>
        <v>0.81299999999999994</v>
      </c>
      <c r="J10" s="17">
        <f t="shared" si="2"/>
        <v>0.81299999999999994</v>
      </c>
      <c r="K10" s="17">
        <f t="shared" si="2"/>
        <v>0.81299999999999994</v>
      </c>
      <c r="L10" s="17">
        <f t="shared" si="2"/>
        <v>0.81299999999999994</v>
      </c>
      <c r="M10" s="17">
        <f t="shared" si="2"/>
        <v>0.81299999999999994</v>
      </c>
      <c r="N10" s="17">
        <f>M10-$M$10/20</f>
        <v>0.77234999999999998</v>
      </c>
      <c r="O10" s="17">
        <f t="shared" ref="O10:AF10" si="9">N10-$M$10/20</f>
        <v>0.73170000000000002</v>
      </c>
      <c r="P10" s="17">
        <f t="shared" si="9"/>
        <v>0.69105000000000005</v>
      </c>
      <c r="Q10" s="17">
        <f t="shared" si="9"/>
        <v>0.65040000000000009</v>
      </c>
      <c r="R10" s="17">
        <f t="shared" si="9"/>
        <v>0.60975000000000013</v>
      </c>
      <c r="S10" s="17">
        <f t="shared" si="9"/>
        <v>0.56910000000000016</v>
      </c>
      <c r="T10" s="17">
        <f t="shared" si="9"/>
        <v>0.5284500000000002</v>
      </c>
      <c r="U10" s="17">
        <f t="shared" si="9"/>
        <v>0.48780000000000018</v>
      </c>
      <c r="V10" s="17">
        <f t="shared" si="9"/>
        <v>0.44715000000000016</v>
      </c>
      <c r="W10" s="17">
        <f t="shared" si="9"/>
        <v>0.40650000000000014</v>
      </c>
      <c r="X10" s="17">
        <f t="shared" si="9"/>
        <v>0.36585000000000012</v>
      </c>
      <c r="Y10" s="17">
        <f t="shared" si="9"/>
        <v>0.3252000000000001</v>
      </c>
      <c r="Z10" s="17">
        <f t="shared" si="9"/>
        <v>0.28455000000000008</v>
      </c>
      <c r="AA10" s="17">
        <f t="shared" si="9"/>
        <v>0.24390000000000009</v>
      </c>
      <c r="AB10" s="17">
        <f t="shared" si="9"/>
        <v>0.2032500000000001</v>
      </c>
      <c r="AC10" s="17">
        <f t="shared" si="9"/>
        <v>0.16260000000000011</v>
      </c>
      <c r="AD10" s="17">
        <f t="shared" si="9"/>
        <v>0.12195000000000011</v>
      </c>
      <c r="AE10" s="17">
        <f t="shared" si="9"/>
        <v>8.1300000000000122E-2</v>
      </c>
      <c r="AF10" s="17">
        <f t="shared" si="9"/>
        <v>4.0650000000000124E-2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</row>
    <row r="11" spans="1:38" x14ac:dyDescent="0.35">
      <c r="A11" s="1" t="s">
        <v>16</v>
      </c>
      <c r="B11" s="1" t="s">
        <v>17</v>
      </c>
      <c r="C11" s="16">
        <v>0.1</v>
      </c>
      <c r="D11" s="16">
        <v>0.1</v>
      </c>
      <c r="E11" s="16">
        <v>0.3</v>
      </c>
      <c r="F11" s="17">
        <f t="shared" si="2"/>
        <v>0.3</v>
      </c>
      <c r="G11" s="17">
        <f t="shared" si="2"/>
        <v>0.3</v>
      </c>
      <c r="H11" s="17">
        <f t="shared" si="2"/>
        <v>0.3</v>
      </c>
      <c r="I11" s="17">
        <f t="shared" si="2"/>
        <v>0.3</v>
      </c>
      <c r="J11" s="17">
        <f t="shared" si="2"/>
        <v>0.3</v>
      </c>
      <c r="K11" s="17">
        <f t="shared" si="2"/>
        <v>0.3</v>
      </c>
      <c r="L11" s="17">
        <f t="shared" si="2"/>
        <v>0.3</v>
      </c>
      <c r="M11" s="17">
        <f t="shared" si="2"/>
        <v>0.3</v>
      </c>
      <c r="N11" s="17">
        <f>M11-$M$11/20</f>
        <v>0.28499999999999998</v>
      </c>
      <c r="O11" s="17">
        <f t="shared" ref="O11:AF11" si="10">N11-$M$11/20</f>
        <v>0.26999999999999996</v>
      </c>
      <c r="P11" s="17">
        <f t="shared" si="10"/>
        <v>0.25499999999999995</v>
      </c>
      <c r="Q11" s="17">
        <f t="shared" si="10"/>
        <v>0.23999999999999994</v>
      </c>
      <c r="R11" s="17">
        <f t="shared" si="10"/>
        <v>0.22499999999999992</v>
      </c>
      <c r="S11" s="17">
        <f t="shared" si="10"/>
        <v>0.20999999999999991</v>
      </c>
      <c r="T11" s="17">
        <f t="shared" si="10"/>
        <v>0.1949999999999999</v>
      </c>
      <c r="U11" s="17">
        <f t="shared" si="10"/>
        <v>0.17999999999999988</v>
      </c>
      <c r="V11" s="17">
        <f t="shared" si="10"/>
        <v>0.16499999999999987</v>
      </c>
      <c r="W11" s="17">
        <f t="shared" si="10"/>
        <v>0.14999999999999986</v>
      </c>
      <c r="X11" s="17">
        <f t="shared" si="10"/>
        <v>0.13499999999999984</v>
      </c>
      <c r="Y11" s="17">
        <f t="shared" si="10"/>
        <v>0.11999999999999984</v>
      </c>
      <c r="Z11" s="17">
        <f t="shared" si="10"/>
        <v>0.10499999999999984</v>
      </c>
      <c r="AA11" s="17">
        <f t="shared" si="10"/>
        <v>8.9999999999999844E-2</v>
      </c>
      <c r="AB11" s="17">
        <f t="shared" si="10"/>
        <v>7.4999999999999845E-2</v>
      </c>
      <c r="AC11" s="17">
        <f t="shared" si="10"/>
        <v>5.9999999999999845E-2</v>
      </c>
      <c r="AD11" s="17">
        <f t="shared" si="10"/>
        <v>4.4999999999999846E-2</v>
      </c>
      <c r="AE11" s="17">
        <f t="shared" si="10"/>
        <v>2.9999999999999846E-2</v>
      </c>
      <c r="AF11" s="17">
        <f t="shared" si="10"/>
        <v>1.4999999999999847E-2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</row>
  </sheetData>
  <mergeCells count="4">
    <mergeCell ref="A1:A2"/>
    <mergeCell ref="B1:B2"/>
    <mergeCell ref="C1:E1"/>
    <mergeCell ref="F1:AL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4C867-EF4F-4C61-9811-0469B687DEFE}">
  <dimension ref="A1:D10"/>
  <sheetViews>
    <sheetView workbookViewId="0">
      <selection activeCell="D1" sqref="A1:D1"/>
    </sheetView>
  </sheetViews>
  <sheetFormatPr defaultRowHeight="14.5" x14ac:dyDescent="0.35"/>
  <cols>
    <col min="1" max="1" width="14" customWidth="1"/>
    <col min="2" max="2" width="36.26953125" bestFit="1" customWidth="1"/>
    <col min="4" max="4" width="23.54296875" customWidth="1"/>
  </cols>
  <sheetData>
    <row r="1" spans="1:4" x14ac:dyDescent="0.35">
      <c r="A1" s="8" t="s">
        <v>18</v>
      </c>
      <c r="B1" s="8" t="s">
        <v>19</v>
      </c>
      <c r="C1" s="8" t="s">
        <v>24</v>
      </c>
      <c r="D1" s="8" t="s">
        <v>25</v>
      </c>
    </row>
    <row r="2" spans="1:4" x14ac:dyDescent="0.35">
      <c r="A2" s="1"/>
      <c r="B2" s="1"/>
      <c r="C2" s="1"/>
      <c r="D2" s="1"/>
    </row>
    <row r="3" spans="1:4" x14ac:dyDescent="0.35">
      <c r="A3" s="1"/>
      <c r="B3" s="1"/>
      <c r="C3" s="1"/>
      <c r="D3" s="1"/>
    </row>
    <row r="4" spans="1:4" x14ac:dyDescent="0.35">
      <c r="A4" s="14"/>
      <c r="B4" s="14"/>
      <c r="C4" s="1"/>
      <c r="D4" s="1"/>
    </row>
    <row r="5" spans="1:4" x14ac:dyDescent="0.35">
      <c r="A5" s="1"/>
      <c r="B5" s="1"/>
      <c r="C5" s="1"/>
      <c r="D5" s="1"/>
    </row>
    <row r="6" spans="1:4" x14ac:dyDescent="0.35">
      <c r="A6" s="1"/>
      <c r="B6" s="1"/>
      <c r="C6" s="1"/>
      <c r="D6" s="1"/>
    </row>
    <row r="7" spans="1:4" x14ac:dyDescent="0.35">
      <c r="A7" s="1"/>
      <c r="B7" s="1"/>
      <c r="C7" s="1"/>
      <c r="D7" s="1"/>
    </row>
    <row r="8" spans="1:4" x14ac:dyDescent="0.35">
      <c r="A8" s="1"/>
      <c r="B8" s="1"/>
      <c r="C8" s="1"/>
      <c r="D8" s="1"/>
    </row>
    <row r="9" spans="1:4" x14ac:dyDescent="0.35">
      <c r="A9" s="1"/>
      <c r="B9" s="1"/>
      <c r="C9" s="1"/>
      <c r="D9" s="1"/>
    </row>
    <row r="10" spans="1:4" x14ac:dyDescent="0.35">
      <c r="A10" s="1"/>
      <c r="B10" s="1"/>
      <c r="C10" s="1"/>
      <c r="D1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47FBC-2908-4AF9-BEC1-E86B9177B3C5}">
  <dimension ref="A1:AM11"/>
  <sheetViews>
    <sheetView workbookViewId="0">
      <selection activeCell="D1" sqref="D1:F11"/>
    </sheetView>
  </sheetViews>
  <sheetFormatPr defaultRowHeight="14.5" x14ac:dyDescent="0.35"/>
  <cols>
    <col min="1" max="1" width="12.08984375" bestFit="1" customWidth="1"/>
    <col min="2" max="2" width="36.26953125" bestFit="1" customWidth="1"/>
    <col min="3" max="3" width="21.08984375" bestFit="1" customWidth="1"/>
  </cols>
  <sheetData>
    <row r="1" spans="1:39" x14ac:dyDescent="0.35">
      <c r="A1" s="18" t="s">
        <v>18</v>
      </c>
      <c r="B1" s="18" t="s">
        <v>19</v>
      </c>
      <c r="C1" s="21" t="s">
        <v>26</v>
      </c>
      <c r="D1" s="19" t="s">
        <v>22</v>
      </c>
      <c r="E1" s="19"/>
      <c r="F1" s="19"/>
      <c r="G1" s="20" t="s">
        <v>23</v>
      </c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</row>
    <row r="2" spans="1:39" x14ac:dyDescent="0.35">
      <c r="A2" s="18"/>
      <c r="B2" s="18"/>
      <c r="C2" s="22"/>
      <c r="D2" s="15">
        <v>2020</v>
      </c>
      <c r="E2" s="15">
        <v>2021</v>
      </c>
      <c r="F2" s="15">
        <v>2022</v>
      </c>
      <c r="G2" s="6">
        <v>2023</v>
      </c>
      <c r="H2" s="6">
        <v>2024</v>
      </c>
      <c r="I2" s="6">
        <v>2025</v>
      </c>
      <c r="J2" s="6">
        <v>2026</v>
      </c>
      <c r="K2" s="6">
        <v>2027</v>
      </c>
      <c r="L2" s="6">
        <v>2028</v>
      </c>
      <c r="M2" s="6">
        <v>2029</v>
      </c>
      <c r="N2" s="6">
        <v>2030</v>
      </c>
      <c r="O2" s="6">
        <v>2031</v>
      </c>
      <c r="P2" s="6">
        <v>2032</v>
      </c>
      <c r="Q2" s="6">
        <v>2033</v>
      </c>
      <c r="R2" s="6">
        <v>2034</v>
      </c>
      <c r="S2" s="6">
        <v>2035</v>
      </c>
      <c r="T2" s="6">
        <v>2036</v>
      </c>
      <c r="U2" s="6">
        <v>2037</v>
      </c>
      <c r="V2" s="6">
        <v>2038</v>
      </c>
      <c r="W2" s="6">
        <v>2039</v>
      </c>
      <c r="X2" s="6">
        <v>2040</v>
      </c>
      <c r="Y2" s="6">
        <v>2041</v>
      </c>
      <c r="Z2" s="6">
        <v>2042</v>
      </c>
      <c r="AA2" s="6">
        <v>2043</v>
      </c>
      <c r="AB2" s="6">
        <v>2044</v>
      </c>
      <c r="AC2" s="6">
        <v>2045</v>
      </c>
      <c r="AD2" s="6">
        <v>2046</v>
      </c>
      <c r="AE2" s="6">
        <v>2047</v>
      </c>
      <c r="AF2" s="6">
        <v>2048</v>
      </c>
      <c r="AG2" s="6">
        <v>2049</v>
      </c>
      <c r="AH2" s="6">
        <v>2050</v>
      </c>
      <c r="AI2" s="6">
        <v>2051</v>
      </c>
      <c r="AJ2" s="6">
        <v>2052</v>
      </c>
      <c r="AK2" s="6">
        <v>2053</v>
      </c>
      <c r="AL2" s="6">
        <v>2054</v>
      </c>
      <c r="AM2" s="6">
        <v>2055</v>
      </c>
    </row>
    <row r="3" spans="1:39" x14ac:dyDescent="0.35">
      <c r="A3" s="1" t="s">
        <v>0</v>
      </c>
      <c r="B3" s="1" t="s">
        <v>1</v>
      </c>
      <c r="C3" s="23">
        <f>CF!F3</f>
        <v>0.7767943019329846</v>
      </c>
      <c r="D3" s="16">
        <v>2.2999999999999998</v>
      </c>
      <c r="E3" s="16">
        <v>2.1</v>
      </c>
      <c r="F3" s="16">
        <v>3.1</v>
      </c>
      <c r="G3" s="17">
        <f>'Capacity (existing)'!F3*'Generation (existing)'!$C$3*31.536</f>
        <v>2.7363132363132365</v>
      </c>
      <c r="H3" s="17">
        <f>'Capacity (existing)'!G3*'Generation (existing)'!$C$3*31.536</f>
        <v>2.7363132363132365</v>
      </c>
      <c r="I3" s="17">
        <f>'Capacity (existing)'!H3*'Generation (existing)'!$C$3*31.536</f>
        <v>2.7363132363132365</v>
      </c>
      <c r="J3" s="17">
        <f>'Capacity (existing)'!I3*'Generation (existing)'!$C$3*31.536</f>
        <v>2.7363132363132365</v>
      </c>
      <c r="K3" s="17">
        <f>'Capacity (existing)'!J3*'Generation (existing)'!$C$3*31.536</f>
        <v>2.7363132363132365</v>
      </c>
      <c r="L3" s="17">
        <f>'Capacity (existing)'!K3*'Generation (existing)'!$C$3*31.536</f>
        <v>2.7363132363132365</v>
      </c>
      <c r="M3" s="17">
        <f>'Capacity (existing)'!L3*'Generation (existing)'!$C$3*31.536</f>
        <v>2.7363132363132365</v>
      </c>
      <c r="N3" s="17">
        <f>'Capacity (existing)'!M3*'Generation (existing)'!$C$3*31.536</f>
        <v>2.7363132363132365</v>
      </c>
      <c r="O3" s="17">
        <f>'Capacity (existing)'!N3*'Generation (existing)'!$C$3*31.536</f>
        <v>2.5994975744975739</v>
      </c>
      <c r="P3" s="17">
        <f>'Capacity (existing)'!O3*'Generation (existing)'!$C$3*31.536</f>
        <v>2.4626819126819122</v>
      </c>
      <c r="Q3" s="17">
        <f>'Capacity (existing)'!P3*'Generation (existing)'!$C$3*31.536</f>
        <v>2.3258662508662504</v>
      </c>
      <c r="R3" s="17">
        <f>'Capacity (existing)'!Q3*'Generation (existing)'!$C$3*31.536</f>
        <v>2.1890505890505882</v>
      </c>
      <c r="S3" s="17">
        <f>'Capacity (existing)'!R3*'Generation (existing)'!$C$3*31.536</f>
        <v>2.0522349272349265</v>
      </c>
      <c r="T3" s="17">
        <f>'Capacity (existing)'!S3*'Generation (existing)'!$C$3*31.536</f>
        <v>1.9154192654192645</v>
      </c>
      <c r="U3" s="17">
        <f>'Capacity (existing)'!T3*'Generation (existing)'!$C$3*31.536</f>
        <v>1.7786036036036024</v>
      </c>
      <c r="V3" s="17">
        <f>'Capacity (existing)'!U3*'Generation (existing)'!$C$3*31.536</f>
        <v>1.6417879417879404</v>
      </c>
      <c r="W3" s="17">
        <f>'Capacity (existing)'!V3*'Generation (existing)'!$C$3*31.536</f>
        <v>1.5049722799722789</v>
      </c>
      <c r="X3" s="17">
        <f>'Capacity (existing)'!W3*'Generation (existing)'!$C$3*31.536</f>
        <v>1.3681566181566169</v>
      </c>
      <c r="Y3" s="17">
        <f>'Capacity (existing)'!X3*'Generation (existing)'!$C$3*31.536</f>
        <v>1.2313409563409552</v>
      </c>
      <c r="Z3" s="17">
        <f>'Capacity (existing)'!Y3*'Generation (existing)'!$C$3*31.536</f>
        <v>1.0945252945252932</v>
      </c>
      <c r="AA3" s="17">
        <f>'Capacity (existing)'!Z3*'Generation (existing)'!$C$3*31.536</f>
        <v>0.9577096327096315</v>
      </c>
      <c r="AB3" s="17">
        <f>'Capacity (existing)'!AA3*'Generation (existing)'!$C$3*31.536</f>
        <v>0.82089397089396965</v>
      </c>
      <c r="AC3" s="17">
        <f>'Capacity (existing)'!AB3*'Generation (existing)'!$C$3*31.536</f>
        <v>0.68407830907830791</v>
      </c>
      <c r="AD3" s="17">
        <f>'Capacity (existing)'!AC3*'Generation (existing)'!$C$3*31.536</f>
        <v>0.54726264726264606</v>
      </c>
      <c r="AE3" s="17">
        <f>'Capacity (existing)'!AD3*'Generation (existing)'!$C$3*31.536</f>
        <v>0.41044698544698438</v>
      </c>
      <c r="AF3" s="17">
        <f>'Capacity (existing)'!AE3*'Generation (existing)'!$C$3*31.536</f>
        <v>0.27363132363132253</v>
      </c>
      <c r="AG3" s="17">
        <f>'Capacity (existing)'!AF3*'Generation (existing)'!$C$3*31.536</f>
        <v>0.13681566181566077</v>
      </c>
      <c r="AH3" s="17">
        <f>'Capacity (existing)'!AG3*'Generation (existing)'!$C$3*31.536</f>
        <v>0</v>
      </c>
      <c r="AI3" s="17">
        <f>'Capacity (existing)'!AH3*'Generation (existing)'!$C$3*31.536</f>
        <v>0</v>
      </c>
      <c r="AJ3" s="17">
        <f>'Capacity (existing)'!AI3*'Generation (existing)'!$C$3*31.536</f>
        <v>0</v>
      </c>
      <c r="AK3" s="17">
        <f>'Capacity (existing)'!AJ3*'Generation (existing)'!$C$3*31.536</f>
        <v>0</v>
      </c>
      <c r="AL3" s="17">
        <f>'Capacity (existing)'!AK3*'Generation (existing)'!$C$3*31.536</f>
        <v>0</v>
      </c>
      <c r="AM3" s="17">
        <f>'Capacity (existing)'!AL3*'Generation (existing)'!$C$3*31.536</f>
        <v>0</v>
      </c>
    </row>
    <row r="4" spans="1:39" x14ac:dyDescent="0.35">
      <c r="A4" s="1" t="s">
        <v>2</v>
      </c>
      <c r="B4" s="1" t="s">
        <v>3</v>
      </c>
      <c r="C4" s="23">
        <f>CF!F4</f>
        <v>0.85984088118294988</v>
      </c>
      <c r="D4" s="16">
        <v>2.7</v>
      </c>
      <c r="E4" s="16">
        <v>2.5</v>
      </c>
      <c r="F4" s="16">
        <v>2.5</v>
      </c>
      <c r="G4" s="17">
        <f>'Capacity (existing)'!F4*'Generation (existing)'!$C$4*31.536</f>
        <v>2.4946666666666668</v>
      </c>
      <c r="H4" s="17">
        <f>'Capacity (existing)'!G4*'Generation (existing)'!$C$4*31.536</f>
        <v>2.4946666666666668</v>
      </c>
      <c r="I4" s="17">
        <f>'Capacity (existing)'!H4*'Generation (existing)'!$C$4*31.536</f>
        <v>2.4946666666666668</v>
      </c>
      <c r="J4" s="17">
        <f>'Capacity (existing)'!I4*'Generation (existing)'!$C$4*31.536</f>
        <v>2.4946666666666668</v>
      </c>
      <c r="K4" s="17">
        <f>'Capacity (existing)'!J4*'Generation (existing)'!$C$4*31.536</f>
        <v>2.4946666666666668</v>
      </c>
      <c r="L4" s="17">
        <f>'Capacity (existing)'!K4*'Generation (existing)'!$C$4*31.536</f>
        <v>2.4946666666666668</v>
      </c>
      <c r="M4" s="17">
        <f>'Capacity (existing)'!L4*'Generation (existing)'!$C$4*31.536</f>
        <v>2.4946666666666668</v>
      </c>
      <c r="N4" s="17">
        <f>'Capacity (existing)'!M4*'Generation (existing)'!$C$4*31.536</f>
        <v>2.4946666666666668</v>
      </c>
      <c r="O4" s="17">
        <f>'Capacity (existing)'!N4*'Generation (existing)'!$C$4*31.536</f>
        <v>2.3699333333333339</v>
      </c>
      <c r="P4" s="17">
        <f>'Capacity (existing)'!O4*'Generation (existing)'!$C$4*31.536</f>
        <v>2.2452000000000005</v>
      </c>
      <c r="Q4" s="17">
        <f>'Capacity (existing)'!P4*'Generation (existing)'!$C$4*31.536</f>
        <v>2.1204666666666672</v>
      </c>
      <c r="R4" s="17">
        <f>'Capacity (existing)'!Q4*'Generation (existing)'!$C$4*31.536</f>
        <v>1.9957333333333342</v>
      </c>
      <c r="S4" s="17">
        <f>'Capacity (existing)'!R4*'Generation (existing)'!$C$4*31.536</f>
        <v>1.8710000000000009</v>
      </c>
      <c r="T4" s="17">
        <f>'Capacity (existing)'!S4*'Generation (existing)'!$C$4*31.536</f>
        <v>1.746266666666668</v>
      </c>
      <c r="U4" s="17">
        <f>'Capacity (existing)'!T4*'Generation (existing)'!$C$4*31.536</f>
        <v>1.6215333333333346</v>
      </c>
      <c r="V4" s="17">
        <f>'Capacity (existing)'!U4*'Generation (existing)'!$C$4*31.536</f>
        <v>1.4968000000000012</v>
      </c>
      <c r="W4" s="17">
        <f>'Capacity (existing)'!V4*'Generation (existing)'!$C$4*31.536</f>
        <v>1.3720666666666679</v>
      </c>
      <c r="X4" s="17">
        <f>'Capacity (existing)'!W4*'Generation (existing)'!$C$4*31.536</f>
        <v>1.2473333333333345</v>
      </c>
      <c r="Y4" s="17">
        <f>'Capacity (existing)'!X4*'Generation (existing)'!$C$4*31.536</f>
        <v>1.1226000000000012</v>
      </c>
      <c r="Z4" s="17">
        <f>'Capacity (existing)'!Y4*'Generation (existing)'!$C$4*31.536</f>
        <v>0.99786666666666779</v>
      </c>
      <c r="AA4" s="17">
        <f>'Capacity (existing)'!Z4*'Generation (existing)'!$C$4*31.536</f>
        <v>0.87313333333333443</v>
      </c>
      <c r="AB4" s="17">
        <f>'Capacity (existing)'!AA4*'Generation (existing)'!$C$4*31.536</f>
        <v>0.74840000000000118</v>
      </c>
      <c r="AC4" s="17">
        <f>'Capacity (existing)'!AB4*'Generation (existing)'!$C$4*31.536</f>
        <v>0.62366666666666781</v>
      </c>
      <c r="AD4" s="17">
        <f>'Capacity (existing)'!AC4*'Generation (existing)'!$C$4*31.536</f>
        <v>0.49893333333333445</v>
      </c>
      <c r="AE4" s="17">
        <f>'Capacity (existing)'!AD4*'Generation (existing)'!$C$4*31.536</f>
        <v>0.37420000000000114</v>
      </c>
      <c r="AF4" s="17">
        <f>'Capacity (existing)'!AE4*'Generation (existing)'!$C$4*31.536</f>
        <v>0.24946666666666784</v>
      </c>
      <c r="AG4" s="17">
        <f>'Capacity (existing)'!AF4*'Generation (existing)'!$C$4*31.536</f>
        <v>0.12473333333333446</v>
      </c>
      <c r="AH4" s="17">
        <f>'Capacity (existing)'!AG4*'Generation (existing)'!$C$4*31.536</f>
        <v>0</v>
      </c>
      <c r="AI4" s="17">
        <f>'Capacity (existing)'!AH4*'Generation (existing)'!$C$4*31.536</f>
        <v>0</v>
      </c>
      <c r="AJ4" s="17">
        <f>'Capacity (existing)'!AI4*'Generation (existing)'!$C$4*31.536</f>
        <v>0</v>
      </c>
      <c r="AK4" s="17">
        <f>'Capacity (existing)'!AJ4*'Generation (existing)'!$C$4*31.536</f>
        <v>0</v>
      </c>
      <c r="AL4" s="17">
        <f>'Capacity (existing)'!AK4*'Generation (existing)'!$C$4*31.536</f>
        <v>0</v>
      </c>
      <c r="AM4" s="17">
        <f>'Capacity (existing)'!AL4*'Generation (existing)'!$C$4*31.536</f>
        <v>0</v>
      </c>
    </row>
    <row r="5" spans="1:39" x14ac:dyDescent="0.35">
      <c r="A5" s="1" t="s">
        <v>4</v>
      </c>
      <c r="B5" s="1" t="s">
        <v>5</v>
      </c>
      <c r="C5" s="23">
        <f>CF!F5</f>
        <v>6.7647556232031114E-2</v>
      </c>
      <c r="D5" s="16">
        <v>1.1000000000000001</v>
      </c>
      <c r="E5" s="16">
        <v>0.09</v>
      </c>
      <c r="F5" s="16">
        <v>0.09</v>
      </c>
      <c r="G5" s="17">
        <f>'Capacity (existing)'!F5*'Generation (existing)'!$C$5*31.536</f>
        <v>0.42666666666666664</v>
      </c>
      <c r="H5" s="17">
        <f>'Capacity (existing)'!G5*'Generation (existing)'!$C$5*31.536</f>
        <v>0.42666666666666664</v>
      </c>
      <c r="I5" s="17">
        <f>'Capacity (existing)'!H5*'Generation (existing)'!$C$5*31.536</f>
        <v>0.42666666666666664</v>
      </c>
      <c r="J5" s="17">
        <f>'Capacity (existing)'!I5*'Generation (existing)'!$C$5*31.536</f>
        <v>0.42666666666666664</v>
      </c>
      <c r="K5" s="17">
        <f>'Capacity (existing)'!J5*'Generation (existing)'!$C$5*31.536</f>
        <v>0.42666666666666664</v>
      </c>
      <c r="L5" s="17">
        <f>'Capacity (existing)'!K5*'Generation (existing)'!$C$5*31.536</f>
        <v>0.42666666666666664</v>
      </c>
      <c r="M5" s="17">
        <f>'Capacity (existing)'!L5*'Generation (existing)'!$C$5*31.536</f>
        <v>0.42666666666666664</v>
      </c>
      <c r="N5" s="17">
        <f>'Capacity (existing)'!M5*'Generation (existing)'!$C$5*31.536</f>
        <v>0.42666666666666664</v>
      </c>
      <c r="O5" s="17">
        <f>'Capacity (existing)'!N5*'Generation (existing)'!$C$5*31.536</f>
        <v>0.40533333333333332</v>
      </c>
      <c r="P5" s="17">
        <f>'Capacity (existing)'!O5*'Generation (existing)'!$C$5*31.536</f>
        <v>0.38400000000000001</v>
      </c>
      <c r="Q5" s="17">
        <f>'Capacity (existing)'!P5*'Generation (existing)'!$C$5*31.536</f>
        <v>0.36266666666666658</v>
      </c>
      <c r="R5" s="17">
        <f>'Capacity (existing)'!Q5*'Generation (existing)'!$C$5*31.536</f>
        <v>0.34133333333333327</v>
      </c>
      <c r="S5" s="17">
        <f>'Capacity (existing)'!R5*'Generation (existing)'!$C$5*31.536</f>
        <v>0.31999999999999995</v>
      </c>
      <c r="T5" s="17">
        <f>'Capacity (existing)'!S5*'Generation (existing)'!$C$5*31.536</f>
        <v>0.29866666666666658</v>
      </c>
      <c r="U5" s="17">
        <f>'Capacity (existing)'!T5*'Generation (existing)'!$C$5*31.536</f>
        <v>0.27733333333333321</v>
      </c>
      <c r="V5" s="17">
        <f>'Capacity (existing)'!U5*'Generation (existing)'!$C$5*31.536</f>
        <v>0.25599999999999989</v>
      </c>
      <c r="W5" s="17">
        <f>'Capacity (existing)'!V5*'Generation (existing)'!$C$5*31.536</f>
        <v>0.23466666666666658</v>
      </c>
      <c r="X5" s="17">
        <f>'Capacity (existing)'!W5*'Generation (existing)'!$C$5*31.536</f>
        <v>0.21333333333333324</v>
      </c>
      <c r="Y5" s="17">
        <f>'Capacity (existing)'!X5*'Generation (existing)'!$C$5*31.536</f>
        <v>0.19199999999999995</v>
      </c>
      <c r="Z5" s="17">
        <f>'Capacity (existing)'!Y5*'Generation (existing)'!$C$5*31.536</f>
        <v>0.17066666666666661</v>
      </c>
      <c r="AA5" s="17">
        <f>'Capacity (existing)'!Z5*'Generation (existing)'!$C$5*31.536</f>
        <v>0.14933333333333329</v>
      </c>
      <c r="AB5" s="17">
        <f>'Capacity (existing)'!AA5*'Generation (existing)'!$C$5*31.536</f>
        <v>0.12799999999999995</v>
      </c>
      <c r="AC5" s="17">
        <f>'Capacity (existing)'!AB5*'Generation (existing)'!$C$5*31.536</f>
        <v>0.1066666666666666</v>
      </c>
      <c r="AD5" s="17">
        <f>'Capacity (existing)'!AC5*'Generation (existing)'!$C$5*31.536</f>
        <v>8.5333333333333275E-2</v>
      </c>
      <c r="AE5" s="17">
        <f>'Capacity (existing)'!AD5*'Generation (existing)'!$C$5*31.536</f>
        <v>6.3999999999999932E-2</v>
      </c>
      <c r="AF5" s="17">
        <f>'Capacity (existing)'!AE5*'Generation (existing)'!$C$5*31.536</f>
        <v>4.2666666666666596E-2</v>
      </c>
      <c r="AG5" s="17">
        <f>'Capacity (existing)'!AF5*'Generation (existing)'!$C$5*31.536</f>
        <v>2.1333333333333267E-2</v>
      </c>
      <c r="AH5" s="17">
        <f>'Capacity (existing)'!AG5*'Generation (existing)'!$C$5*31.536</f>
        <v>0</v>
      </c>
      <c r="AI5" s="17">
        <f>'Capacity (existing)'!AH5*'Generation (existing)'!$C$5*31.536</f>
        <v>0</v>
      </c>
      <c r="AJ5" s="17">
        <f>'Capacity (existing)'!AI5*'Generation (existing)'!$C$5*31.536</f>
        <v>0</v>
      </c>
      <c r="AK5" s="17">
        <f>'Capacity (existing)'!AJ5*'Generation (existing)'!$C$5*31.536</f>
        <v>0</v>
      </c>
      <c r="AL5" s="17">
        <f>'Capacity (existing)'!AK5*'Generation (existing)'!$C$5*31.536</f>
        <v>0</v>
      </c>
      <c r="AM5" s="17">
        <f>'Capacity (existing)'!AL5*'Generation (existing)'!$C$5*31.536</f>
        <v>0</v>
      </c>
    </row>
    <row r="6" spans="1:39" x14ac:dyDescent="0.35">
      <c r="A6" s="1" t="s">
        <v>6</v>
      </c>
      <c r="B6" s="1" t="s">
        <v>7</v>
      </c>
      <c r="C6" s="23">
        <f>CF!F6</f>
        <v>0.23697784542533404</v>
      </c>
      <c r="D6" s="16">
        <v>3.7</v>
      </c>
      <c r="E6" s="16">
        <v>3.8</v>
      </c>
      <c r="F6" s="16">
        <v>3.71</v>
      </c>
      <c r="G6" s="17">
        <f>'Capacity (existing)'!F6*'Generation (existing)'!$C$6*31.536</f>
        <v>3.7366666666666672</v>
      </c>
      <c r="H6" s="17">
        <f>'Capacity (existing)'!G6*'Generation (existing)'!$C$6*31.536</f>
        <v>3.7366666666666672</v>
      </c>
      <c r="I6" s="17">
        <f>'Capacity (existing)'!H6*'Generation (existing)'!$C$6*31.536</f>
        <v>3.7366666666666672</v>
      </c>
      <c r="J6" s="17">
        <f>'Capacity (existing)'!I6*'Generation (existing)'!$C$6*31.536</f>
        <v>3.7366666666666672</v>
      </c>
      <c r="K6" s="17">
        <f>'Capacity (existing)'!J6*'Generation (existing)'!$C$6*31.536</f>
        <v>3.7366666666666672</v>
      </c>
      <c r="L6" s="17">
        <f>'Capacity (existing)'!K6*'Generation (existing)'!$C$6*31.536</f>
        <v>3.7366666666666672</v>
      </c>
      <c r="M6" s="17">
        <f>'Capacity (existing)'!L6*'Generation (existing)'!$C$6*31.536</f>
        <v>3.7366666666666672</v>
      </c>
      <c r="N6" s="17">
        <f>'Capacity (existing)'!M6*'Generation (existing)'!$C$6*31.536</f>
        <v>3.7366666666666672</v>
      </c>
      <c r="O6" s="17">
        <f>'Capacity (existing)'!N6*'Generation (existing)'!$C$6*31.536</f>
        <v>3.5498333333333338</v>
      </c>
      <c r="P6" s="17">
        <f>'Capacity (existing)'!O6*'Generation (existing)'!$C$6*31.536</f>
        <v>3.363</v>
      </c>
      <c r="Q6" s="17">
        <f>'Capacity (existing)'!P6*'Generation (existing)'!$C$6*31.536</f>
        <v>3.1761666666666666</v>
      </c>
      <c r="R6" s="17">
        <f>'Capacity (existing)'!Q6*'Generation (existing)'!$C$6*31.536</f>
        <v>2.9893333333333332</v>
      </c>
      <c r="S6" s="17">
        <f>'Capacity (existing)'!R6*'Generation (existing)'!$C$6*31.536</f>
        <v>2.8024999999999993</v>
      </c>
      <c r="T6" s="17">
        <f>'Capacity (existing)'!S6*'Generation (existing)'!$C$6*31.536</f>
        <v>2.6156666666666659</v>
      </c>
      <c r="U6" s="17">
        <f>'Capacity (existing)'!T6*'Generation (existing)'!$C$6*31.536</f>
        <v>2.4288333333333325</v>
      </c>
      <c r="V6" s="17">
        <f>'Capacity (existing)'!U6*'Generation (existing)'!$C$6*31.536</f>
        <v>2.2419999999999987</v>
      </c>
      <c r="W6" s="17">
        <f>'Capacity (existing)'!V6*'Generation (existing)'!$C$6*31.536</f>
        <v>2.0551666666666657</v>
      </c>
      <c r="X6" s="17">
        <f>'Capacity (existing)'!W6*'Generation (existing)'!$C$6*31.536</f>
        <v>1.8683333333333321</v>
      </c>
      <c r="Y6" s="17">
        <f>'Capacity (existing)'!X6*'Generation (existing)'!$C$6*31.536</f>
        <v>1.6814999999999989</v>
      </c>
      <c r="Z6" s="17">
        <f>'Capacity (existing)'!Y6*'Generation (existing)'!$C$6*31.536</f>
        <v>1.4946666666666655</v>
      </c>
      <c r="AA6" s="17">
        <f>'Capacity (existing)'!Z6*'Generation (existing)'!$C$6*31.536</f>
        <v>1.3078333333333321</v>
      </c>
      <c r="AB6" s="17">
        <f>'Capacity (existing)'!AA6*'Generation (existing)'!$C$6*31.536</f>
        <v>1.1209999999999991</v>
      </c>
      <c r="AC6" s="17">
        <f>'Capacity (existing)'!AB6*'Generation (existing)'!$C$6*31.536</f>
        <v>0.93416666666666559</v>
      </c>
      <c r="AD6" s="17">
        <f>'Capacity (existing)'!AC6*'Generation (existing)'!$C$6*31.536</f>
        <v>0.74733333333333218</v>
      </c>
      <c r="AE6" s="17">
        <f>'Capacity (existing)'!AD6*'Generation (existing)'!$C$6*31.536</f>
        <v>0.560499999999999</v>
      </c>
      <c r="AF6" s="17">
        <f>'Capacity (existing)'!AE6*'Generation (existing)'!$C$6*31.536</f>
        <v>0.37366666666666559</v>
      </c>
      <c r="AG6" s="17">
        <f>'Capacity (existing)'!AF6*'Generation (existing)'!$C$6*31.536</f>
        <v>0.18683333333333219</v>
      </c>
      <c r="AH6" s="17">
        <f>'Capacity (existing)'!AG6*'Generation (existing)'!$C$6*31.536</f>
        <v>0</v>
      </c>
      <c r="AI6" s="17">
        <f>'Capacity (existing)'!AH6*'Generation (existing)'!$C$6*31.536</f>
        <v>0</v>
      </c>
      <c r="AJ6" s="17">
        <f>'Capacity (existing)'!AI6*'Generation (existing)'!$C$6*31.536</f>
        <v>0</v>
      </c>
      <c r="AK6" s="17">
        <f>'Capacity (existing)'!AJ6*'Generation (existing)'!$C$6*31.536</f>
        <v>0</v>
      </c>
      <c r="AL6" s="17">
        <f>'Capacity (existing)'!AK6*'Generation (existing)'!$C$6*31.536</f>
        <v>0</v>
      </c>
      <c r="AM6" s="17">
        <f>'Capacity (existing)'!AL6*'Generation (existing)'!$C$6*31.536</f>
        <v>0</v>
      </c>
    </row>
    <row r="7" spans="1:39" x14ac:dyDescent="0.35">
      <c r="A7" s="1" t="s">
        <v>8</v>
      </c>
      <c r="B7" s="1" t="s">
        <v>9</v>
      </c>
      <c r="C7" s="23">
        <f>CF!F7</f>
        <v>0.85968769378206211</v>
      </c>
      <c r="D7" s="16">
        <v>32.5</v>
      </c>
      <c r="E7" s="16">
        <v>31.4</v>
      </c>
      <c r="F7" s="16">
        <v>33.700000000000003</v>
      </c>
      <c r="G7" s="17">
        <f>'Capacity (existing)'!F7*'Generation (existing)'!$C$7*31.536</f>
        <v>32.533333333333331</v>
      </c>
      <c r="H7" s="17">
        <f>'Capacity (existing)'!G7*'Generation (existing)'!$C$7*31.536</f>
        <v>32.533333333333331</v>
      </c>
      <c r="I7" s="17">
        <f>'Capacity (existing)'!H7*'Generation (existing)'!$C$7*31.536</f>
        <v>32.533333333333331</v>
      </c>
      <c r="J7" s="17">
        <f>'Capacity (existing)'!I7*'Generation (existing)'!$C$7*31.536</f>
        <v>32.533333333333331</v>
      </c>
      <c r="K7" s="17">
        <f>'Capacity (existing)'!J7*'Generation (existing)'!$C$7*31.536</f>
        <v>32.533333333333331</v>
      </c>
      <c r="L7" s="17">
        <f>'Capacity (existing)'!K7*'Generation (existing)'!$C$7*31.536</f>
        <v>32.533333333333331</v>
      </c>
      <c r="M7" s="17">
        <f>'Capacity (existing)'!L7*'Generation (existing)'!$C$7*31.536</f>
        <v>32.533333333333331</v>
      </c>
      <c r="N7" s="17">
        <f>'Capacity (existing)'!M7*'Generation (existing)'!$C$7*31.536</f>
        <v>32.533333333333331</v>
      </c>
      <c r="O7" s="17">
        <f>'Capacity (existing)'!N7*'Generation (existing)'!$C$7*31.536</f>
        <v>30.906666666666666</v>
      </c>
      <c r="P7" s="17">
        <f>'Capacity (existing)'!O7*'Generation (existing)'!$C$7*31.536</f>
        <v>29.279999999999998</v>
      </c>
      <c r="Q7" s="17">
        <f>'Capacity (existing)'!P7*'Generation (existing)'!$C$7*31.536</f>
        <v>27.653333333333329</v>
      </c>
      <c r="R7" s="17">
        <f>'Capacity (existing)'!Q7*'Generation (existing)'!$C$7*31.536</f>
        <v>26.02666666666666</v>
      </c>
      <c r="S7" s="17">
        <f>'Capacity (existing)'!R7*'Generation (existing)'!$C$7*31.536</f>
        <v>24.399999999999991</v>
      </c>
      <c r="T7" s="17">
        <f>'Capacity (existing)'!S7*'Generation (existing)'!$C$7*31.536</f>
        <v>22.773333333333323</v>
      </c>
      <c r="U7" s="17">
        <f>'Capacity (existing)'!T7*'Generation (existing)'!$C$7*31.536</f>
        <v>21.146666666666658</v>
      </c>
      <c r="V7" s="17">
        <f>'Capacity (existing)'!U7*'Generation (existing)'!$C$7*31.536</f>
        <v>19.519999999999989</v>
      </c>
      <c r="W7" s="17">
        <f>'Capacity (existing)'!V7*'Generation (existing)'!$C$7*31.536</f>
        <v>17.89333333333332</v>
      </c>
      <c r="X7" s="17">
        <f>'Capacity (existing)'!W7*'Generation (existing)'!$C$7*31.536</f>
        <v>16.266666666666652</v>
      </c>
      <c r="Y7" s="17">
        <f>'Capacity (existing)'!X7*'Generation (existing)'!$C$7*31.536</f>
        <v>14.639999999999985</v>
      </c>
      <c r="Z7" s="17">
        <f>'Capacity (existing)'!Y7*'Generation (existing)'!$C$7*31.536</f>
        <v>13.013333333333318</v>
      </c>
      <c r="AA7" s="17">
        <f>'Capacity (existing)'!Z7*'Generation (existing)'!$C$7*31.536</f>
        <v>11.386666666666651</v>
      </c>
      <c r="AB7" s="17">
        <f>'Capacity (existing)'!AA7*'Generation (existing)'!$C$7*31.536</f>
        <v>9.7599999999999838</v>
      </c>
      <c r="AC7" s="17">
        <f>'Capacity (existing)'!AB7*'Generation (existing)'!$C$7*31.536</f>
        <v>8.1333333333333169</v>
      </c>
      <c r="AD7" s="17">
        <f>'Capacity (existing)'!AC7*'Generation (existing)'!$C$7*31.536</f>
        <v>6.5066666666666499</v>
      </c>
      <c r="AE7" s="17">
        <f>'Capacity (existing)'!AD7*'Generation (existing)'!$C$7*31.536</f>
        <v>4.879999999999983</v>
      </c>
      <c r="AF7" s="17">
        <f>'Capacity (existing)'!AE7*'Generation (existing)'!$C$7*31.536</f>
        <v>3.2533333333333165</v>
      </c>
      <c r="AG7" s="17">
        <f>'Capacity (existing)'!AF7*'Generation (existing)'!$C$7*31.536</f>
        <v>1.6266666666666501</v>
      </c>
      <c r="AH7" s="17">
        <f>'Capacity (existing)'!AG7*'Generation (existing)'!$C$7*31.536</f>
        <v>0</v>
      </c>
      <c r="AI7" s="17">
        <f>'Capacity (existing)'!AH7*'Generation (existing)'!$C$7*31.536</f>
        <v>0</v>
      </c>
      <c r="AJ7" s="17">
        <f>'Capacity (existing)'!AI7*'Generation (existing)'!$C$7*31.536</f>
        <v>0</v>
      </c>
      <c r="AK7" s="17">
        <f>'Capacity (existing)'!AJ7*'Generation (existing)'!$C$7*31.536</f>
        <v>0</v>
      </c>
      <c r="AL7" s="17">
        <f>'Capacity (existing)'!AK7*'Generation (existing)'!$C$7*31.536</f>
        <v>0</v>
      </c>
      <c r="AM7" s="17">
        <f>'Capacity (existing)'!AL7*'Generation (existing)'!$C$7*31.536</f>
        <v>0</v>
      </c>
    </row>
    <row r="8" spans="1:39" x14ac:dyDescent="0.35">
      <c r="A8" s="1" t="s">
        <v>10</v>
      </c>
      <c r="B8" s="1" t="s">
        <v>11</v>
      </c>
      <c r="C8" s="23">
        <f>CF!F8</f>
        <v>0.62685561004942014</v>
      </c>
      <c r="D8" s="16">
        <v>34.799999999999997</v>
      </c>
      <c r="E8" s="16">
        <v>36.799999999999997</v>
      </c>
      <c r="F8" s="16">
        <v>30.8</v>
      </c>
      <c r="G8" s="17">
        <f>'Capacity (existing)'!F8*'Generation (existing)'!$C$8*31.536</f>
        <v>35.583333333333321</v>
      </c>
      <c r="H8" s="17">
        <f>'Capacity (existing)'!G8*'Generation (existing)'!$C$8*31.536</f>
        <v>35.583333333333321</v>
      </c>
      <c r="I8" s="17">
        <f>'Capacity (existing)'!H8*'Generation (existing)'!$C$8*31.536</f>
        <v>35.583333333333321</v>
      </c>
      <c r="J8" s="17">
        <f>'Capacity (existing)'!I8*'Generation (existing)'!$C$8*31.536</f>
        <v>35.583333333333321</v>
      </c>
      <c r="K8" s="17">
        <f>'Capacity (existing)'!J8*'Generation (existing)'!$C$8*31.536</f>
        <v>35.583333333333321</v>
      </c>
      <c r="L8" s="17">
        <f>'Capacity (existing)'!K8*'Generation (existing)'!$C$8*31.536</f>
        <v>35.583333333333321</v>
      </c>
      <c r="M8" s="17">
        <f>'Capacity (existing)'!L8*'Generation (existing)'!$C$8*31.536</f>
        <v>35.583333333333321</v>
      </c>
      <c r="N8" s="17">
        <f>'Capacity (existing)'!M8*'Generation (existing)'!$C$8*31.536</f>
        <v>35.583333333333321</v>
      </c>
      <c r="O8" s="17">
        <f>'Capacity (existing)'!N8*'Generation (existing)'!$C$8*31.536</f>
        <v>33.80416666666666</v>
      </c>
      <c r="P8" s="17">
        <f>'Capacity (existing)'!O8*'Generation (existing)'!$C$8*31.536</f>
        <v>32.024999999999991</v>
      </c>
      <c r="Q8" s="17">
        <f>'Capacity (existing)'!P8*'Generation (existing)'!$C$8*31.536</f>
        <v>30.245833333333323</v>
      </c>
      <c r="R8" s="17">
        <f>'Capacity (existing)'!Q8*'Generation (existing)'!$C$8*31.536</f>
        <v>28.466666666666654</v>
      </c>
      <c r="S8" s="17">
        <f>'Capacity (existing)'!R8*'Generation (existing)'!$C$8*31.536</f>
        <v>26.687499999999986</v>
      </c>
      <c r="T8" s="17">
        <f>'Capacity (existing)'!S8*'Generation (existing)'!$C$8*31.536</f>
        <v>24.908333333333321</v>
      </c>
      <c r="U8" s="17">
        <f>'Capacity (existing)'!T8*'Generation (existing)'!$C$8*31.536</f>
        <v>23.129166666666652</v>
      </c>
      <c r="V8" s="17">
        <f>'Capacity (existing)'!U8*'Generation (existing)'!$C$8*31.536</f>
        <v>21.349999999999984</v>
      </c>
      <c r="W8" s="17">
        <f>'Capacity (existing)'!V8*'Generation (existing)'!$C$8*31.536</f>
        <v>19.570833333333319</v>
      </c>
      <c r="X8" s="17">
        <f>'Capacity (existing)'!W8*'Generation (existing)'!$C$8*31.536</f>
        <v>17.79166666666665</v>
      </c>
      <c r="Y8" s="17">
        <f>'Capacity (existing)'!X8*'Generation (existing)'!$C$8*31.536</f>
        <v>16.012499999999985</v>
      </c>
      <c r="Z8" s="17">
        <f>'Capacity (existing)'!Y8*'Generation (existing)'!$C$8*31.536</f>
        <v>14.23333333333332</v>
      </c>
      <c r="AA8" s="17">
        <f>'Capacity (existing)'!Z8*'Generation (existing)'!$C$8*31.536</f>
        <v>12.454166666666655</v>
      </c>
      <c r="AB8" s="17">
        <f>'Capacity (existing)'!AA8*'Generation (existing)'!$C$8*31.536</f>
        <v>10.67499999999999</v>
      </c>
      <c r="AC8" s="17">
        <f>'Capacity (existing)'!AB8*'Generation (existing)'!$C$8*31.536</f>
        <v>8.8958333333333233</v>
      </c>
      <c r="AD8" s="17">
        <f>'Capacity (existing)'!AC8*'Generation (existing)'!$C$8*31.536</f>
        <v>7.1166666666666583</v>
      </c>
      <c r="AE8" s="17">
        <f>'Capacity (existing)'!AD8*'Generation (existing)'!$C$8*31.536</f>
        <v>5.3374999999999932</v>
      </c>
      <c r="AF8" s="17">
        <f>'Capacity (existing)'!AE8*'Generation (existing)'!$C$8*31.536</f>
        <v>3.5583333333333265</v>
      </c>
      <c r="AG8" s="17">
        <f>'Capacity (existing)'!AF8*'Generation (existing)'!$C$8*31.536</f>
        <v>1.7791666666666603</v>
      </c>
      <c r="AH8" s="17">
        <f>'Capacity (existing)'!AG8*'Generation (existing)'!$C$8*31.536</f>
        <v>0</v>
      </c>
      <c r="AI8" s="17">
        <f>'Capacity (existing)'!AH8*'Generation (existing)'!$C$8*31.536</f>
        <v>0</v>
      </c>
      <c r="AJ8" s="17">
        <f>'Capacity (existing)'!AI8*'Generation (existing)'!$C$8*31.536</f>
        <v>0</v>
      </c>
      <c r="AK8" s="17">
        <f>'Capacity (existing)'!AJ8*'Generation (existing)'!$C$8*31.536</f>
        <v>0</v>
      </c>
      <c r="AL8" s="17">
        <f>'Capacity (existing)'!AK8*'Generation (existing)'!$C$8*31.536</f>
        <v>0</v>
      </c>
      <c r="AM8" s="17">
        <f>'Capacity (existing)'!AL8*'Generation (existing)'!$C$8*31.536</f>
        <v>0</v>
      </c>
    </row>
    <row r="9" spans="1:39" x14ac:dyDescent="0.35">
      <c r="A9" s="1" t="s">
        <v>12</v>
      </c>
      <c r="B9" s="1" t="s">
        <v>13</v>
      </c>
      <c r="C9" s="23">
        <f>CF!F9</f>
        <v>1.497406843677772E-2</v>
      </c>
      <c r="D9" s="16">
        <v>0.03</v>
      </c>
      <c r="E9" s="16">
        <v>2.5000000000000001E-2</v>
      </c>
      <c r="F9" s="16">
        <v>2.4E-2</v>
      </c>
      <c r="G9" s="17">
        <f>'Capacity (existing)'!F9*'Generation (existing)'!$C$9*31.536</f>
        <v>2.8333333333333328E-2</v>
      </c>
      <c r="H9" s="17">
        <f>'Capacity (existing)'!G9*'Generation (existing)'!$C$9*31.536</f>
        <v>2.8333333333333328E-2</v>
      </c>
      <c r="I9" s="17">
        <f>'Capacity (existing)'!H9*'Generation (existing)'!$C$9*31.536</f>
        <v>2.8333333333333328E-2</v>
      </c>
      <c r="J9" s="17">
        <f>'Capacity (existing)'!I9*'Generation (existing)'!$C$9*31.536</f>
        <v>2.8333333333333328E-2</v>
      </c>
      <c r="K9" s="17">
        <f>'Capacity (existing)'!J9*'Generation (existing)'!$C$9*31.536</f>
        <v>2.8333333333333328E-2</v>
      </c>
      <c r="L9" s="17">
        <f>'Capacity (existing)'!K9*'Generation (existing)'!$C$9*31.536</f>
        <v>2.8333333333333328E-2</v>
      </c>
      <c r="M9" s="17">
        <f>'Capacity (existing)'!L9*'Generation (existing)'!$C$9*31.536</f>
        <v>2.8333333333333328E-2</v>
      </c>
      <c r="N9" s="17">
        <f>'Capacity (existing)'!M9*'Generation (existing)'!$C$9*31.536</f>
        <v>2.8333333333333328E-2</v>
      </c>
      <c r="O9" s="17">
        <f>'Capacity (existing)'!N9*'Generation (existing)'!$C$9*31.536</f>
        <v>2.6916666666666662E-2</v>
      </c>
      <c r="P9" s="17">
        <f>'Capacity (existing)'!O9*'Generation (existing)'!$C$9*31.536</f>
        <v>2.5499999999999995E-2</v>
      </c>
      <c r="Q9" s="17">
        <f>'Capacity (existing)'!P9*'Generation (existing)'!$C$9*31.536</f>
        <v>2.4083333333333325E-2</v>
      </c>
      <c r="R9" s="17">
        <f>'Capacity (existing)'!Q9*'Generation (existing)'!$C$9*31.536</f>
        <v>2.2666666666666658E-2</v>
      </c>
      <c r="S9" s="17">
        <f>'Capacity (existing)'!R9*'Generation (existing)'!$C$9*31.536</f>
        <v>2.1249999999999995E-2</v>
      </c>
      <c r="T9" s="17">
        <f>'Capacity (existing)'!S9*'Generation (existing)'!$C$9*31.536</f>
        <v>1.9833333333333324E-2</v>
      </c>
      <c r="U9" s="17">
        <f>'Capacity (existing)'!T9*'Generation (existing)'!$C$9*31.536</f>
        <v>1.8416666666666658E-2</v>
      </c>
      <c r="V9" s="17">
        <f>'Capacity (existing)'!U9*'Generation (existing)'!$C$9*31.536</f>
        <v>1.6999999999999991E-2</v>
      </c>
      <c r="W9" s="17">
        <f>'Capacity (existing)'!V9*'Generation (existing)'!$C$9*31.536</f>
        <v>1.5583333333333319E-2</v>
      </c>
      <c r="X9" s="17">
        <f>'Capacity (existing)'!W9*'Generation (existing)'!$C$9*31.536</f>
        <v>1.4166666666666654E-2</v>
      </c>
      <c r="Y9" s="17">
        <f>'Capacity (existing)'!X9*'Generation (existing)'!$C$9*31.536</f>
        <v>1.2749999999999987E-2</v>
      </c>
      <c r="Z9" s="17">
        <f>'Capacity (existing)'!Y9*'Generation (existing)'!$C$9*31.536</f>
        <v>1.1333333333333322E-2</v>
      </c>
      <c r="AA9" s="17">
        <f>'Capacity (existing)'!Z9*'Generation (existing)'!$C$9*31.536</f>
        <v>9.9166666666666552E-3</v>
      </c>
      <c r="AB9" s="17">
        <f>'Capacity (existing)'!AA9*'Generation (existing)'!$C$9*31.536</f>
        <v>8.4999999999999902E-3</v>
      </c>
      <c r="AC9" s="17">
        <f>'Capacity (existing)'!AB9*'Generation (existing)'!$C$9*31.536</f>
        <v>7.0833333333333226E-3</v>
      </c>
      <c r="AD9" s="17">
        <f>'Capacity (existing)'!AC9*'Generation (existing)'!$C$9*31.536</f>
        <v>5.6666666666666567E-3</v>
      </c>
      <c r="AE9" s="17">
        <f>'Capacity (existing)'!AD9*'Generation (existing)'!$C$9*31.536</f>
        <v>4.2499999999999908E-3</v>
      </c>
      <c r="AF9" s="17">
        <f>'Capacity (existing)'!AE9*'Generation (existing)'!$C$9*31.536</f>
        <v>2.833333333333324E-3</v>
      </c>
      <c r="AG9" s="17">
        <f>'Capacity (existing)'!AF9*'Generation (existing)'!$C$9*31.536</f>
        <v>1.4166666666666572E-3</v>
      </c>
      <c r="AH9" s="17">
        <f>'Capacity (existing)'!AG9*'Generation (existing)'!$C$9*31.536</f>
        <v>0</v>
      </c>
      <c r="AI9" s="17">
        <f>'Capacity (existing)'!AH9*'Generation (existing)'!$C$9*31.536</f>
        <v>0</v>
      </c>
      <c r="AJ9" s="17">
        <f>'Capacity (existing)'!AI9*'Generation (existing)'!$C$9*31.536</f>
        <v>0</v>
      </c>
      <c r="AK9" s="17">
        <f>'Capacity (existing)'!AJ9*'Generation (existing)'!$C$9*31.536</f>
        <v>0</v>
      </c>
      <c r="AL9" s="17">
        <f>'Capacity (existing)'!AK9*'Generation (existing)'!$C$9*31.536</f>
        <v>0</v>
      </c>
      <c r="AM9" s="17">
        <f>'Capacity (existing)'!AL9*'Generation (existing)'!$C$9*31.536</f>
        <v>0</v>
      </c>
    </row>
    <row r="10" spans="1:39" x14ac:dyDescent="0.35">
      <c r="A10" s="1" t="s">
        <v>14</v>
      </c>
      <c r="B10" s="1" t="s">
        <v>15</v>
      </c>
      <c r="C10" s="23">
        <f>CF!F10</f>
        <v>0.57205036789079211</v>
      </c>
      <c r="D10" s="16">
        <v>13.5</v>
      </c>
      <c r="E10" s="16">
        <v>14.8</v>
      </c>
      <c r="F10" s="16">
        <v>15.7</v>
      </c>
      <c r="G10" s="17">
        <f>'Capacity (existing)'!F10*'Generation (existing)'!$C$10*31.536</f>
        <v>14.666666666666668</v>
      </c>
      <c r="H10" s="17">
        <f>'Capacity (existing)'!G10*'Generation (existing)'!$C$10*31.536</f>
        <v>14.666666666666668</v>
      </c>
      <c r="I10" s="17">
        <f>'Capacity (existing)'!H10*'Generation (existing)'!$C$10*31.536</f>
        <v>14.666666666666668</v>
      </c>
      <c r="J10" s="17">
        <f>'Capacity (existing)'!I10*'Generation (existing)'!$C$10*31.536</f>
        <v>14.666666666666668</v>
      </c>
      <c r="K10" s="17">
        <f>'Capacity (existing)'!J10*'Generation (existing)'!$C$10*31.536</f>
        <v>14.666666666666668</v>
      </c>
      <c r="L10" s="17">
        <f>'Capacity (existing)'!K10*'Generation (existing)'!$C$10*31.536</f>
        <v>14.666666666666668</v>
      </c>
      <c r="M10" s="17">
        <f>'Capacity (existing)'!L10*'Generation (existing)'!$C$10*31.536</f>
        <v>14.666666666666668</v>
      </c>
      <c r="N10" s="17">
        <f>'Capacity (existing)'!M10*'Generation (existing)'!$C$10*31.536</f>
        <v>14.666666666666668</v>
      </c>
      <c r="O10" s="17">
        <f>'Capacity (existing)'!N10*'Generation (existing)'!$C$10*31.536</f>
        <v>13.933333333333335</v>
      </c>
      <c r="P10" s="17">
        <f>'Capacity (existing)'!O10*'Generation (existing)'!$C$10*31.536</f>
        <v>13.200000000000001</v>
      </c>
      <c r="Q10" s="17">
        <f>'Capacity (existing)'!P10*'Generation (existing)'!$C$10*31.536</f>
        <v>12.466666666666669</v>
      </c>
      <c r="R10" s="17">
        <f>'Capacity (existing)'!Q10*'Generation (existing)'!$C$10*31.536</f>
        <v>11.733333333333336</v>
      </c>
      <c r="S10" s="17">
        <f>'Capacity (existing)'!R10*'Generation (existing)'!$C$10*31.536</f>
        <v>11.000000000000004</v>
      </c>
      <c r="T10" s="17">
        <f>'Capacity (existing)'!S10*'Generation (existing)'!$C$10*31.536</f>
        <v>10.266666666666671</v>
      </c>
      <c r="U10" s="17">
        <f>'Capacity (existing)'!T10*'Generation (existing)'!$C$10*31.536</f>
        <v>9.5333333333333368</v>
      </c>
      <c r="V10" s="17">
        <f>'Capacity (existing)'!U10*'Generation (existing)'!$C$10*31.536</f>
        <v>8.8000000000000043</v>
      </c>
      <c r="W10" s="17">
        <f>'Capacity (existing)'!V10*'Generation (existing)'!$C$10*31.536</f>
        <v>8.0666666666666718</v>
      </c>
      <c r="X10" s="17">
        <f>'Capacity (existing)'!W10*'Generation (existing)'!$C$10*31.536</f>
        <v>7.3333333333333366</v>
      </c>
      <c r="Y10" s="17">
        <f>'Capacity (existing)'!X10*'Generation (existing)'!$C$10*31.536</f>
        <v>6.6000000000000032</v>
      </c>
      <c r="Z10" s="17">
        <f>'Capacity (existing)'!Y10*'Generation (existing)'!$C$10*31.536</f>
        <v>5.8666666666666689</v>
      </c>
      <c r="AA10" s="17">
        <f>'Capacity (existing)'!Z10*'Generation (existing)'!$C$10*31.536</f>
        <v>5.1333333333333355</v>
      </c>
      <c r="AB10" s="17">
        <f>'Capacity (existing)'!AA10*'Generation (existing)'!$C$10*31.536</f>
        <v>4.4000000000000021</v>
      </c>
      <c r="AC10" s="17">
        <f>'Capacity (existing)'!AB10*'Generation (existing)'!$C$10*31.536</f>
        <v>3.6666666666666687</v>
      </c>
      <c r="AD10" s="17">
        <f>'Capacity (existing)'!AC10*'Generation (existing)'!$C$10*31.536</f>
        <v>2.9333333333333353</v>
      </c>
      <c r="AE10" s="17">
        <f>'Capacity (existing)'!AD10*'Generation (existing)'!$C$10*31.536</f>
        <v>2.2000000000000024</v>
      </c>
      <c r="AF10" s="17">
        <f>'Capacity (existing)'!AE10*'Generation (existing)'!$C$10*31.536</f>
        <v>1.466666666666669</v>
      </c>
      <c r="AG10" s="17">
        <f>'Capacity (existing)'!AF10*'Generation (existing)'!$C$10*31.536</f>
        <v>0.73333333333333561</v>
      </c>
      <c r="AH10" s="17">
        <f>'Capacity (existing)'!AG10*'Generation (existing)'!$C$10*31.536</f>
        <v>0</v>
      </c>
      <c r="AI10" s="17">
        <f>'Capacity (existing)'!AH10*'Generation (existing)'!$C$10*31.536</f>
        <v>0</v>
      </c>
      <c r="AJ10" s="17">
        <f>'Capacity (existing)'!AI10*'Generation (existing)'!$C$10*31.536</f>
        <v>0</v>
      </c>
      <c r="AK10" s="17">
        <f>'Capacity (existing)'!AJ10*'Generation (existing)'!$C$10*31.536</f>
        <v>0</v>
      </c>
      <c r="AL10" s="17">
        <f>'Capacity (existing)'!AK10*'Generation (existing)'!$C$10*31.536</f>
        <v>0</v>
      </c>
      <c r="AM10" s="17">
        <f>'Capacity (existing)'!AL10*'Generation (existing)'!$C$10*31.536</f>
        <v>0</v>
      </c>
    </row>
    <row r="11" spans="1:39" x14ac:dyDescent="0.35">
      <c r="A11" s="1" t="s">
        <v>16</v>
      </c>
      <c r="B11" s="1" t="s">
        <v>17</v>
      </c>
      <c r="C11" s="23">
        <f>CF!F11</f>
        <v>0.38404081402559331</v>
      </c>
      <c r="D11" s="16">
        <v>1.2</v>
      </c>
      <c r="E11" s="16">
        <v>1.5</v>
      </c>
      <c r="F11" s="16">
        <v>2.8</v>
      </c>
      <c r="G11" s="17">
        <f>'Capacity (existing)'!F11*'Generation (existing)'!$C$11*31.536</f>
        <v>3.6333333333333333</v>
      </c>
      <c r="H11" s="17">
        <f>'Capacity (existing)'!G11*'Generation (existing)'!$C$11*31.536</f>
        <v>3.6333333333333333</v>
      </c>
      <c r="I11" s="17">
        <f>'Capacity (existing)'!H11*'Generation (existing)'!$C$11*31.536</f>
        <v>3.6333333333333333</v>
      </c>
      <c r="J11" s="17">
        <f>'Capacity (existing)'!I11*'Generation (existing)'!$C$11*31.536</f>
        <v>3.6333333333333333</v>
      </c>
      <c r="K11" s="17">
        <f>'Capacity (existing)'!J11*'Generation (existing)'!$C$11*31.536</f>
        <v>3.6333333333333333</v>
      </c>
      <c r="L11" s="17">
        <f>'Capacity (existing)'!K11*'Generation (existing)'!$C$11*31.536</f>
        <v>3.6333333333333333</v>
      </c>
      <c r="M11" s="17">
        <f>'Capacity (existing)'!L11*'Generation (existing)'!$C$11*31.536</f>
        <v>3.6333333333333333</v>
      </c>
      <c r="N11" s="17">
        <f>'Capacity (existing)'!M11*'Generation (existing)'!$C$11*31.536</f>
        <v>3.6333333333333333</v>
      </c>
      <c r="O11" s="17">
        <f>'Capacity (existing)'!N11*'Generation (existing)'!$C$11*31.536</f>
        <v>3.4516666666666667</v>
      </c>
      <c r="P11" s="17">
        <f>'Capacity (existing)'!O11*'Generation (existing)'!$C$11*31.536</f>
        <v>3.2699999999999996</v>
      </c>
      <c r="Q11" s="17">
        <f>'Capacity (existing)'!P11*'Generation (existing)'!$C$11*31.536</f>
        <v>3.0883333333333329</v>
      </c>
      <c r="R11" s="17">
        <f>'Capacity (existing)'!Q11*'Generation (existing)'!$C$11*31.536</f>
        <v>2.9066666666666658</v>
      </c>
      <c r="S11" s="17">
        <f>'Capacity (existing)'!R11*'Generation (existing)'!$C$11*31.536</f>
        <v>2.7249999999999992</v>
      </c>
      <c r="T11" s="17">
        <f>'Capacity (existing)'!S11*'Generation (existing)'!$C$11*31.536</f>
        <v>2.5433333333333321</v>
      </c>
      <c r="U11" s="17">
        <f>'Capacity (existing)'!T11*'Generation (existing)'!$C$11*31.536</f>
        <v>2.3616666666666655</v>
      </c>
      <c r="V11" s="17">
        <f>'Capacity (existing)'!U11*'Generation (existing)'!$C$11*31.536</f>
        <v>2.1799999999999988</v>
      </c>
      <c r="W11" s="17">
        <f>'Capacity (existing)'!V11*'Generation (existing)'!$C$11*31.536</f>
        <v>1.998333333333332</v>
      </c>
      <c r="X11" s="17">
        <f>'Capacity (existing)'!W11*'Generation (existing)'!$C$11*31.536</f>
        <v>1.8166666666666649</v>
      </c>
      <c r="Y11" s="17">
        <f>'Capacity (existing)'!X11*'Generation (existing)'!$C$11*31.536</f>
        <v>1.634999999999998</v>
      </c>
      <c r="Z11" s="17">
        <f>'Capacity (existing)'!Y11*'Generation (existing)'!$C$11*31.536</f>
        <v>1.4533333333333314</v>
      </c>
      <c r="AA11" s="17">
        <f>'Capacity (existing)'!Z11*'Generation (existing)'!$C$11*31.536</f>
        <v>1.2716666666666647</v>
      </c>
      <c r="AB11" s="17">
        <f>'Capacity (existing)'!AA11*'Generation (existing)'!$C$11*31.536</f>
        <v>1.0899999999999981</v>
      </c>
      <c r="AC11" s="17">
        <f>'Capacity (existing)'!AB11*'Generation (existing)'!$C$11*31.536</f>
        <v>0.90833333333333144</v>
      </c>
      <c r="AD11" s="17">
        <f>'Capacity (existing)'!AC11*'Generation (existing)'!$C$11*31.536</f>
        <v>0.7266666666666648</v>
      </c>
      <c r="AE11" s="17">
        <f>'Capacity (existing)'!AD11*'Generation (existing)'!$C$11*31.536</f>
        <v>0.54499999999999815</v>
      </c>
      <c r="AF11" s="17">
        <f>'Capacity (existing)'!AE11*'Generation (existing)'!$C$11*31.536</f>
        <v>0.36333333333333145</v>
      </c>
      <c r="AG11" s="17">
        <f>'Capacity (existing)'!AF11*'Generation (existing)'!$C$11*31.536</f>
        <v>0.18166666666666481</v>
      </c>
      <c r="AH11" s="17">
        <f>'Capacity (existing)'!AG11*'Generation (existing)'!$C$11*31.536</f>
        <v>0</v>
      </c>
      <c r="AI11" s="17">
        <f>'Capacity (existing)'!AH11*'Generation (existing)'!$C$11*31.536</f>
        <v>0</v>
      </c>
      <c r="AJ11" s="17">
        <f>'Capacity (existing)'!AI11*'Generation (existing)'!$C$11*31.536</f>
        <v>0</v>
      </c>
      <c r="AK11" s="17">
        <f>'Capacity (existing)'!AJ11*'Generation (existing)'!$C$11*31.536</f>
        <v>0</v>
      </c>
      <c r="AL11" s="17">
        <f>'Capacity (existing)'!AK11*'Generation (existing)'!$C$11*31.536</f>
        <v>0</v>
      </c>
      <c r="AM11" s="17">
        <f>'Capacity (existing)'!AL11*'Generation (existing)'!$C$11*31.536</f>
        <v>0</v>
      </c>
    </row>
  </sheetData>
  <mergeCells count="5">
    <mergeCell ref="A1:A2"/>
    <mergeCell ref="B1:B2"/>
    <mergeCell ref="D1:F1"/>
    <mergeCell ref="G1:AM1"/>
    <mergeCell ref="C1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BF35E-CD84-443F-892A-61C56844FA1E}">
  <dimension ref="A1:F11"/>
  <sheetViews>
    <sheetView workbookViewId="0">
      <selection activeCell="D11" sqref="D11"/>
    </sheetView>
  </sheetViews>
  <sheetFormatPr defaultRowHeight="14.5" x14ac:dyDescent="0.35"/>
  <cols>
    <col min="1" max="1" width="12.08984375" bestFit="1" customWidth="1"/>
    <col min="2" max="2" width="36.26953125" bestFit="1" customWidth="1"/>
    <col min="6" max="6" width="13.453125" customWidth="1"/>
  </cols>
  <sheetData>
    <row r="1" spans="1:6" x14ac:dyDescent="0.35">
      <c r="A1" s="18" t="s">
        <v>18</v>
      </c>
      <c r="B1" s="18" t="s">
        <v>19</v>
      </c>
      <c r="C1" s="19" t="s">
        <v>45</v>
      </c>
      <c r="D1" s="19"/>
      <c r="E1" s="19"/>
      <c r="F1" s="24" t="s">
        <v>26</v>
      </c>
    </row>
    <row r="2" spans="1:6" x14ac:dyDescent="0.35">
      <c r="A2" s="18"/>
      <c r="B2" s="18"/>
      <c r="C2" s="15">
        <v>2020</v>
      </c>
      <c r="D2" s="15">
        <v>2021</v>
      </c>
      <c r="E2" s="15">
        <v>2022</v>
      </c>
      <c r="F2" s="24"/>
    </row>
    <row r="3" spans="1:6" x14ac:dyDescent="0.35">
      <c r="A3" s="1" t="s">
        <v>0</v>
      </c>
      <c r="B3" s="1" t="s">
        <v>1</v>
      </c>
      <c r="C3" s="16">
        <f>'Generation (existing)'!D3/('Capacity (existing)'!C3*31.536)</f>
        <v>0.75813431977815515</v>
      </c>
      <c r="D3" s="16">
        <f>'Generation (existing)'!E3/('Capacity (existing)'!D3*31.536)</f>
        <v>0.69220959631918522</v>
      </c>
      <c r="E3" s="16">
        <f>'Generation (existing)'!F3/('Capacity (existing)'!E3*31.536)</f>
        <v>0.88003898970161343</v>
      </c>
      <c r="F3" s="1">
        <f>SUM(C3:E3)/3</f>
        <v>0.7767943019329846</v>
      </c>
    </row>
    <row r="4" spans="1:6" x14ac:dyDescent="0.35">
      <c r="A4" s="1" t="s">
        <v>2</v>
      </c>
      <c r="B4" s="1" t="s">
        <v>3</v>
      </c>
      <c r="C4" s="16">
        <f>'Generation (existing)'!D4/('Capacity (existing)'!C4*31.536)</f>
        <v>0.85616438356164382</v>
      </c>
      <c r="D4" s="16">
        <f>'Generation (existing)'!E4/('Capacity (existing)'!D4*31.536)</f>
        <v>0.86167912999360297</v>
      </c>
      <c r="E4" s="16">
        <f>'Generation (existing)'!F4/('Capacity (existing)'!E4*31.536)</f>
        <v>0.86167912999360297</v>
      </c>
      <c r="F4" s="1">
        <f t="shared" ref="F4:F11" si="0">SUM(C4:E4)/3</f>
        <v>0.85984088118294988</v>
      </c>
    </row>
    <row r="5" spans="1:6" x14ac:dyDescent="0.35">
      <c r="A5" s="1" t="s">
        <v>4</v>
      </c>
      <c r="B5" s="1" t="s">
        <v>5</v>
      </c>
      <c r="C5" s="16">
        <f>'Generation (existing)'!D5/('Capacity (existing)'!C5*31.536)</f>
        <v>0.17440385591070523</v>
      </c>
      <c r="D5" s="16">
        <f>'Generation (existing)'!E5/('Capacity (existing)'!D5*31.536)</f>
        <v>1.4269406392694061E-2</v>
      </c>
      <c r="E5" s="16">
        <f>'Generation (existing)'!F5/('Capacity (existing)'!E5*31.536)</f>
        <v>1.4269406392694061E-2</v>
      </c>
      <c r="F5" s="1">
        <f t="shared" si="0"/>
        <v>6.7647556232031114E-2</v>
      </c>
    </row>
    <row r="6" spans="1:6" x14ac:dyDescent="0.35">
      <c r="A6" s="1" t="s">
        <v>6</v>
      </c>
      <c r="B6" s="1" t="s">
        <v>7</v>
      </c>
      <c r="C6" s="16">
        <f>'Generation (existing)'!D6/('Capacity (existing)'!C6*31.536)</f>
        <v>0.23465246067985795</v>
      </c>
      <c r="D6" s="16">
        <f>'Generation (existing)'!E6/('Capacity (existing)'!D6*31.536)</f>
        <v>0.24099441907661084</v>
      </c>
      <c r="E6" s="16">
        <f>'Generation (existing)'!F6/('Capacity (existing)'!E6*31.536)</f>
        <v>0.23528665651953323</v>
      </c>
      <c r="F6" s="1">
        <f t="shared" si="0"/>
        <v>0.23697784542533404</v>
      </c>
    </row>
    <row r="7" spans="1:6" x14ac:dyDescent="0.35">
      <c r="A7" s="1" t="s">
        <v>8</v>
      </c>
      <c r="B7" s="1" t="s">
        <v>9</v>
      </c>
      <c r="C7" s="16">
        <f>'Generation (existing)'!D7/('Capacity (existing)'!C7*31.536)</f>
        <v>0.85880686622695745</v>
      </c>
      <c r="D7" s="16">
        <f>'Generation (existing)'!E7/('Capacity (existing)'!D7*31.536)</f>
        <v>0.82973955690850654</v>
      </c>
      <c r="E7" s="16">
        <f>'Generation (existing)'!F7/('Capacity (existing)'!E7*31.536)</f>
        <v>0.89051665821072212</v>
      </c>
      <c r="F7" s="1">
        <f t="shared" si="0"/>
        <v>0.85968769378206211</v>
      </c>
    </row>
    <row r="8" spans="1:6" x14ac:dyDescent="0.35">
      <c r="A8" s="1" t="s">
        <v>10</v>
      </c>
      <c r="B8" s="1" t="s">
        <v>11</v>
      </c>
      <c r="C8" s="16">
        <f>'Generation (existing)'!D8/('Capacity (existing)'!C8*31.536)</f>
        <v>0.68968797564687956</v>
      </c>
      <c r="D8" s="16">
        <f>'Generation (existing)'!E8/('Capacity (existing)'!D8*31.536)</f>
        <v>0.64828908055696477</v>
      </c>
      <c r="E8" s="16">
        <f>'Generation (existing)'!F8/('Capacity (existing)'!E8*31.536)</f>
        <v>0.54258977394441621</v>
      </c>
      <c r="F8" s="1">
        <f t="shared" si="0"/>
        <v>0.62685561004942014</v>
      </c>
    </row>
    <row r="9" spans="1:6" x14ac:dyDescent="0.35">
      <c r="A9" s="1" t="s">
        <v>12</v>
      </c>
      <c r="B9" s="1" t="s">
        <v>13</v>
      </c>
      <c r="C9" s="16">
        <f>'Generation (existing)'!D9/('Capacity (existing)'!C9*31.536)</f>
        <v>1.9025875190258747E-2</v>
      </c>
      <c r="D9" s="16">
        <f>'Generation (existing)'!E9/('Capacity (existing)'!D9*31.536)</f>
        <v>1.3212413326568579E-2</v>
      </c>
      <c r="E9" s="16">
        <f>'Generation (existing)'!F9/('Capacity (existing)'!E9*31.536)</f>
        <v>1.2683916793505834E-2</v>
      </c>
      <c r="F9" s="1">
        <f t="shared" si="0"/>
        <v>1.497406843677772E-2</v>
      </c>
    </row>
    <row r="10" spans="1:6" x14ac:dyDescent="0.35">
      <c r="A10" s="1" t="s">
        <v>14</v>
      </c>
      <c r="B10" s="1" t="s">
        <v>15</v>
      </c>
      <c r="C10" s="16">
        <f>'Generation (existing)'!D10/('Capacity (existing)'!C10*31.536)</f>
        <v>0.52654636135402455</v>
      </c>
      <c r="D10" s="16">
        <f>'Generation (existing)'!E10/('Capacity (existing)'!D10*31.536)</f>
        <v>0.57725082578070841</v>
      </c>
      <c r="E10" s="16">
        <f>'Generation (existing)'!F10/('Capacity (existing)'!E10*31.536)</f>
        <v>0.61235391653764326</v>
      </c>
      <c r="F10" s="1">
        <f t="shared" si="0"/>
        <v>0.57205036789079211</v>
      </c>
    </row>
    <row r="11" spans="1:6" x14ac:dyDescent="0.35">
      <c r="A11" s="1" t="s">
        <v>16</v>
      </c>
      <c r="B11" s="1" t="s">
        <v>17</v>
      </c>
      <c r="C11" s="16">
        <f>'Generation (existing)'!D11/('Capacity (existing)'!C11*31.536)</f>
        <v>0.38051750380517496</v>
      </c>
      <c r="D11" s="16">
        <f>'Generation (existing)'!E11/('Capacity (existing)'!D11*31.536)</f>
        <v>0.47564687975646874</v>
      </c>
      <c r="E11" s="16">
        <f>'Generation (existing)'!F11/('Capacity (existing)'!E11*31.536)</f>
        <v>0.29595805851513612</v>
      </c>
      <c r="F11" s="1">
        <f t="shared" si="0"/>
        <v>0.38404081402559331</v>
      </c>
    </row>
  </sheetData>
  <mergeCells count="4">
    <mergeCell ref="A1:A2"/>
    <mergeCell ref="B1:B2"/>
    <mergeCell ref="C1:E1"/>
    <mergeCell ref="F1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CE423-0385-4632-9C17-355893B7C637}">
  <dimension ref="A1:AL4"/>
  <sheetViews>
    <sheetView workbookViewId="0">
      <selection activeCell="I6" sqref="I6"/>
    </sheetView>
  </sheetViews>
  <sheetFormatPr defaultRowHeight="14.5" x14ac:dyDescent="0.35"/>
  <cols>
    <col min="1" max="1" width="11.36328125" bestFit="1" customWidth="1"/>
    <col min="2" max="2" width="18.26953125" bestFit="1" customWidth="1"/>
  </cols>
  <sheetData>
    <row r="1" spans="1:38" ht="29.5" customHeight="1" x14ac:dyDescent="0.35">
      <c r="A1" s="18" t="s">
        <v>18</v>
      </c>
      <c r="B1" s="18" t="s">
        <v>19</v>
      </c>
      <c r="C1" s="25" t="s">
        <v>22</v>
      </c>
      <c r="D1" s="25"/>
      <c r="E1" s="25"/>
      <c r="F1" s="26" t="s">
        <v>23</v>
      </c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</row>
    <row r="2" spans="1:38" x14ac:dyDescent="0.35">
      <c r="A2" s="18"/>
      <c r="B2" s="18"/>
      <c r="C2" s="2">
        <v>2020</v>
      </c>
      <c r="D2" s="2">
        <v>2021</v>
      </c>
      <c r="E2" s="2">
        <v>2022</v>
      </c>
      <c r="F2" s="4">
        <v>2023</v>
      </c>
      <c r="G2" s="4">
        <v>2024</v>
      </c>
      <c r="H2" s="4">
        <v>2025</v>
      </c>
      <c r="I2" s="4">
        <v>2026</v>
      </c>
      <c r="J2" s="4">
        <v>2027</v>
      </c>
      <c r="K2" s="4">
        <v>2028</v>
      </c>
      <c r="L2" s="4">
        <v>2029</v>
      </c>
      <c r="M2" s="4">
        <v>2030</v>
      </c>
      <c r="N2" s="4">
        <v>2031</v>
      </c>
      <c r="O2" s="4">
        <v>2032</v>
      </c>
      <c r="P2" s="4">
        <v>2033</v>
      </c>
      <c r="Q2" s="4">
        <v>2034</v>
      </c>
      <c r="R2" s="4">
        <v>2035</v>
      </c>
      <c r="S2" s="4">
        <v>2036</v>
      </c>
      <c r="T2" s="4">
        <v>2037</v>
      </c>
      <c r="U2" s="4">
        <v>2038</v>
      </c>
      <c r="V2" s="4">
        <v>2039</v>
      </c>
      <c r="W2" s="4">
        <v>2040</v>
      </c>
      <c r="X2" s="4">
        <v>2041</v>
      </c>
      <c r="Y2" s="4">
        <v>2042</v>
      </c>
      <c r="Z2" s="4">
        <v>2043</v>
      </c>
      <c r="AA2" s="4">
        <v>2044</v>
      </c>
      <c r="AB2" s="4">
        <v>2045</v>
      </c>
      <c r="AC2" s="4">
        <v>2046</v>
      </c>
      <c r="AD2" s="4">
        <v>2047</v>
      </c>
      <c r="AE2" s="4">
        <v>2048</v>
      </c>
      <c r="AF2" s="4">
        <v>2049</v>
      </c>
      <c r="AG2" s="4">
        <v>2050</v>
      </c>
      <c r="AH2" s="4">
        <v>2051</v>
      </c>
      <c r="AI2" s="4">
        <v>2052</v>
      </c>
      <c r="AJ2" s="4">
        <v>2053</v>
      </c>
      <c r="AK2" s="4">
        <v>2054</v>
      </c>
      <c r="AL2" s="4">
        <v>2055</v>
      </c>
    </row>
    <row r="3" spans="1:38" x14ac:dyDescent="0.35">
      <c r="A3" s="1" t="s">
        <v>27</v>
      </c>
      <c r="B3" s="1" t="s">
        <v>29</v>
      </c>
      <c r="C3" s="3">
        <v>7.1999999999999995E-2</v>
      </c>
      <c r="D3" s="3">
        <v>6.5000000000000002E-2</v>
      </c>
      <c r="E3" s="3">
        <v>5.7000000000000002E-2</v>
      </c>
      <c r="F3" s="5">
        <f>E3</f>
        <v>5.7000000000000002E-2</v>
      </c>
      <c r="G3" s="5">
        <f t="shared" ref="G3:H3" si="0">F3</f>
        <v>5.7000000000000002E-2</v>
      </c>
      <c r="H3" s="5">
        <f t="shared" si="0"/>
        <v>5.7000000000000002E-2</v>
      </c>
      <c r="I3" s="5">
        <f>H3-$H$3/10</f>
        <v>5.1299999999999998E-2</v>
      </c>
      <c r="J3" s="5">
        <f t="shared" ref="J3:R3" si="1">I3-$H$3/10</f>
        <v>4.5600000000000002E-2</v>
      </c>
      <c r="K3" s="5">
        <f t="shared" si="1"/>
        <v>3.9900000000000005E-2</v>
      </c>
      <c r="L3" s="5">
        <f t="shared" si="1"/>
        <v>3.4200000000000008E-2</v>
      </c>
      <c r="M3" s="5">
        <f t="shared" si="1"/>
        <v>2.8500000000000008E-2</v>
      </c>
      <c r="N3" s="5">
        <f t="shared" si="1"/>
        <v>2.2800000000000008E-2</v>
      </c>
      <c r="O3" s="5">
        <f t="shared" si="1"/>
        <v>1.7100000000000008E-2</v>
      </c>
      <c r="P3" s="5">
        <f t="shared" si="1"/>
        <v>1.1400000000000007E-2</v>
      </c>
      <c r="Q3" s="5">
        <f t="shared" si="1"/>
        <v>5.7000000000000071E-3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</row>
    <row r="4" spans="1:38" x14ac:dyDescent="0.35">
      <c r="A4" s="1" t="s">
        <v>28</v>
      </c>
      <c r="B4" s="1" t="s">
        <v>30</v>
      </c>
      <c r="C4" s="3">
        <v>1.0764</v>
      </c>
      <c r="D4" s="3">
        <v>1.0764</v>
      </c>
      <c r="E4" s="3">
        <v>1.0764</v>
      </c>
      <c r="F4" s="5">
        <f>E4</f>
        <v>1.0764</v>
      </c>
      <c r="G4" s="5">
        <f t="shared" ref="G4:M4" si="2">F4</f>
        <v>1.0764</v>
      </c>
      <c r="H4" s="5">
        <f t="shared" si="2"/>
        <v>1.0764</v>
      </c>
      <c r="I4" s="5">
        <f t="shared" si="2"/>
        <v>1.0764</v>
      </c>
      <c r="J4" s="5">
        <f t="shared" si="2"/>
        <v>1.0764</v>
      </c>
      <c r="K4" s="5">
        <f t="shared" si="2"/>
        <v>1.0764</v>
      </c>
      <c r="L4" s="5">
        <f t="shared" si="2"/>
        <v>1.0764</v>
      </c>
      <c r="M4" s="5">
        <f t="shared" si="2"/>
        <v>1.0764</v>
      </c>
      <c r="N4" s="5">
        <f>M4*1.005</f>
        <v>1.0817819999999998</v>
      </c>
      <c r="O4" s="5">
        <f t="shared" ref="O4:AL4" si="3">N4*1.005</f>
        <v>1.0871909099999997</v>
      </c>
      <c r="P4" s="5">
        <f t="shared" si="3"/>
        <v>1.0926268645499995</v>
      </c>
      <c r="Q4" s="5">
        <f t="shared" si="3"/>
        <v>1.0980899988727493</v>
      </c>
      <c r="R4" s="5">
        <f t="shared" si="3"/>
        <v>1.1035804488671128</v>
      </c>
      <c r="S4" s="5">
        <f t="shared" si="3"/>
        <v>1.1090983511114483</v>
      </c>
      <c r="T4" s="5">
        <f t="shared" si="3"/>
        <v>1.1146438428670054</v>
      </c>
      <c r="U4" s="5">
        <f t="shared" si="3"/>
        <v>1.1202170620813403</v>
      </c>
      <c r="V4" s="5">
        <f t="shared" si="3"/>
        <v>1.1258181473917468</v>
      </c>
      <c r="W4" s="5">
        <f t="shared" si="3"/>
        <v>1.1314472381287055</v>
      </c>
      <c r="X4" s="5">
        <f t="shared" si="3"/>
        <v>1.137104474319349</v>
      </c>
      <c r="Y4" s="5">
        <f t="shared" si="3"/>
        <v>1.1427899966909456</v>
      </c>
      <c r="Z4" s="5">
        <f t="shared" si="3"/>
        <v>1.1485039466744003</v>
      </c>
      <c r="AA4" s="5">
        <f t="shared" si="3"/>
        <v>1.1542464664077721</v>
      </c>
      <c r="AB4" s="5">
        <f t="shared" si="3"/>
        <v>1.1600176987398108</v>
      </c>
      <c r="AC4" s="5">
        <f t="shared" si="3"/>
        <v>1.1658177872335096</v>
      </c>
      <c r="AD4" s="5">
        <f t="shared" si="3"/>
        <v>1.171646876169677</v>
      </c>
      <c r="AE4" s="5">
        <f t="shared" si="3"/>
        <v>1.1775051105505252</v>
      </c>
      <c r="AF4" s="5">
        <f t="shared" si="3"/>
        <v>1.1833926361032776</v>
      </c>
      <c r="AG4" s="5">
        <f t="shared" si="3"/>
        <v>1.1893095992837939</v>
      </c>
      <c r="AH4" s="5">
        <f t="shared" si="3"/>
        <v>1.1952561472802128</v>
      </c>
      <c r="AI4" s="5">
        <f t="shared" si="3"/>
        <v>1.2012324280166138</v>
      </c>
      <c r="AJ4" s="5">
        <f t="shared" si="3"/>
        <v>1.2072385901566967</v>
      </c>
      <c r="AK4" s="5">
        <f t="shared" si="3"/>
        <v>1.2132747831074799</v>
      </c>
      <c r="AL4" s="5">
        <f t="shared" si="3"/>
        <v>1.2193411570230173</v>
      </c>
    </row>
  </sheetData>
  <mergeCells count="4">
    <mergeCell ref="A1:A2"/>
    <mergeCell ref="B1:B2"/>
    <mergeCell ref="C1:E1"/>
    <mergeCell ref="F1:A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99AD4-57D7-49A4-B30E-9120A79EADA7}">
  <dimension ref="A1:J13"/>
  <sheetViews>
    <sheetView workbookViewId="0">
      <selection activeCell="F19" sqref="F19"/>
    </sheetView>
  </sheetViews>
  <sheetFormatPr defaultRowHeight="14.5" x14ac:dyDescent="0.35"/>
  <cols>
    <col min="1" max="1" width="29.54296875" bestFit="1" customWidth="1"/>
    <col min="6" max="6" width="21.26953125" customWidth="1"/>
    <col min="9" max="9" width="28.81640625" customWidth="1"/>
  </cols>
  <sheetData>
    <row r="1" spans="1:10" x14ac:dyDescent="0.35">
      <c r="A1" s="13" t="s">
        <v>37</v>
      </c>
    </row>
    <row r="2" spans="1:10" x14ac:dyDescent="0.35">
      <c r="B2" s="8">
        <v>2020</v>
      </c>
      <c r="C2" s="8">
        <v>2021</v>
      </c>
      <c r="D2" s="8">
        <v>2022</v>
      </c>
    </row>
    <row r="3" spans="1:10" x14ac:dyDescent="0.35">
      <c r="A3" s="7" t="s">
        <v>39</v>
      </c>
      <c r="B3" s="1">
        <f>SUM('Generation (existing)'!D3:D11)</f>
        <v>91.83</v>
      </c>
      <c r="C3" s="1">
        <f>SUM('Generation (existing)'!E3:E11)</f>
        <v>93.015000000000001</v>
      </c>
      <c r="D3" s="1">
        <f>SUM('Generation (existing)'!F3:F11)</f>
        <v>92.424000000000007</v>
      </c>
    </row>
    <row r="4" spans="1:10" x14ac:dyDescent="0.35">
      <c r="A4" s="7" t="s">
        <v>40</v>
      </c>
      <c r="B4" s="1">
        <v>0</v>
      </c>
      <c r="C4" s="1">
        <v>0</v>
      </c>
      <c r="D4" s="1">
        <v>0</v>
      </c>
    </row>
    <row r="5" spans="1:10" x14ac:dyDescent="0.35">
      <c r="A5" s="7" t="s">
        <v>36</v>
      </c>
      <c r="B5" s="1">
        <f>'Imports-Exports'!C3</f>
        <v>7.1999999999999995E-2</v>
      </c>
      <c r="C5" s="1">
        <f>'Imports-Exports'!D3</f>
        <v>6.5000000000000002E-2</v>
      </c>
      <c r="D5" s="1">
        <f>'Imports-Exports'!E3</f>
        <v>5.7000000000000002E-2</v>
      </c>
    </row>
    <row r="6" spans="1:10" x14ac:dyDescent="0.35">
      <c r="A6" s="7" t="s">
        <v>31</v>
      </c>
      <c r="B6" s="1">
        <f>'Imports-Exports'!C4</f>
        <v>1.0764</v>
      </c>
      <c r="C6" s="1">
        <f>'Imports-Exports'!D4</f>
        <v>1.0764</v>
      </c>
      <c r="D6" s="1">
        <f>'Imports-Exports'!E4</f>
        <v>1.0764</v>
      </c>
    </row>
    <row r="7" spans="1:10" x14ac:dyDescent="0.35">
      <c r="A7" s="7" t="s">
        <v>32</v>
      </c>
      <c r="B7" s="1">
        <f>B3+B5-B6</f>
        <v>90.825599999999994</v>
      </c>
      <c r="C7" s="1">
        <f t="shared" ref="C7:D7" si="0">C3+C5-C6</f>
        <v>92.003599999999992</v>
      </c>
      <c r="D7" s="1">
        <f t="shared" si="0"/>
        <v>91.404600000000002</v>
      </c>
    </row>
    <row r="8" spans="1:10" x14ac:dyDescent="0.35">
      <c r="A8" s="7" t="s">
        <v>34</v>
      </c>
      <c r="B8" s="1">
        <f>B7*$G$8</f>
        <v>86.284319999999994</v>
      </c>
      <c r="C8" s="1">
        <f t="shared" ref="C8:D8" si="1">C7*$G$8</f>
        <v>87.403419999999983</v>
      </c>
      <c r="D8" s="1">
        <f t="shared" si="1"/>
        <v>86.834369999999993</v>
      </c>
      <c r="F8" s="1" t="s">
        <v>46</v>
      </c>
      <c r="G8" s="1">
        <v>0.95</v>
      </c>
      <c r="I8" s="1" t="s">
        <v>48</v>
      </c>
      <c r="J8" s="1">
        <f>1/G8</f>
        <v>1.0526315789473684</v>
      </c>
    </row>
    <row r="9" spans="1:10" x14ac:dyDescent="0.35">
      <c r="A9" s="10" t="s">
        <v>38</v>
      </c>
      <c r="B9" s="11">
        <f>B8*$G$9</f>
        <v>83.695790399999993</v>
      </c>
      <c r="C9" s="11">
        <f t="shared" ref="C9:D9" si="2">C8*$G$9</f>
        <v>84.781317399999978</v>
      </c>
      <c r="D9" s="11">
        <f t="shared" si="2"/>
        <v>84.229338899999988</v>
      </c>
      <c r="F9" s="1" t="s">
        <v>47</v>
      </c>
      <c r="G9" s="1">
        <v>0.97</v>
      </c>
      <c r="I9" s="1" t="s">
        <v>49</v>
      </c>
      <c r="J9" s="1">
        <f>1/G9</f>
        <v>1.0309278350515465</v>
      </c>
    </row>
    <row r="11" spans="1:10" x14ac:dyDescent="0.35">
      <c r="B11" s="8">
        <v>2020</v>
      </c>
      <c r="C11" s="8">
        <v>2021</v>
      </c>
      <c r="D11" s="8">
        <v>2022</v>
      </c>
    </row>
    <row r="12" spans="1:10" x14ac:dyDescent="0.35">
      <c r="A12" s="12" t="s">
        <v>33</v>
      </c>
      <c r="B12" s="11">
        <v>82</v>
      </c>
      <c r="C12" s="11">
        <v>83</v>
      </c>
      <c r="D12" s="11">
        <v>84</v>
      </c>
    </row>
    <row r="13" spans="1:10" x14ac:dyDescent="0.35">
      <c r="A13" s="6" t="s">
        <v>35</v>
      </c>
      <c r="B13" s="9">
        <f>(B9-B12)/B9</f>
        <v>2.0261358329916591E-2</v>
      </c>
      <c r="C13" s="9">
        <f t="shared" ref="C13:D13" si="3">(C9-C12)/C9</f>
        <v>2.1010730366404735E-2</v>
      </c>
      <c r="D13" s="9">
        <f t="shared" si="3"/>
        <v>2.7227911674846082E-3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1EAE2-9648-4463-B243-01A2AA9B2454}">
  <dimension ref="A1:AL4"/>
  <sheetViews>
    <sheetView workbookViewId="0">
      <selection activeCell="F1" sqref="F1:AL1"/>
    </sheetView>
  </sheetViews>
  <sheetFormatPr defaultRowHeight="14.5" x14ac:dyDescent="0.35"/>
  <cols>
    <col min="1" max="1" width="11.36328125" bestFit="1" customWidth="1"/>
    <col min="2" max="2" width="20.36328125" bestFit="1" customWidth="1"/>
  </cols>
  <sheetData>
    <row r="1" spans="1:38" ht="31.5" customHeight="1" x14ac:dyDescent="0.35">
      <c r="A1" s="18" t="s">
        <v>18</v>
      </c>
      <c r="B1" s="18" t="s">
        <v>19</v>
      </c>
      <c r="C1" s="19" t="s">
        <v>20</v>
      </c>
      <c r="D1" s="19"/>
      <c r="E1" s="19"/>
      <c r="F1" s="26" t="s">
        <v>21</v>
      </c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</row>
    <row r="2" spans="1:38" x14ac:dyDescent="0.35">
      <c r="A2" s="18"/>
      <c r="B2" s="18"/>
      <c r="C2" s="2">
        <v>2020</v>
      </c>
      <c r="D2" s="2">
        <v>2021</v>
      </c>
      <c r="E2" s="2">
        <v>2022</v>
      </c>
      <c r="F2" s="4">
        <v>2023</v>
      </c>
      <c r="G2" s="4">
        <v>2024</v>
      </c>
      <c r="H2" s="4">
        <v>2025</v>
      </c>
      <c r="I2" s="4">
        <v>2026</v>
      </c>
      <c r="J2" s="4">
        <v>2027</v>
      </c>
      <c r="K2" s="4">
        <v>2028</v>
      </c>
      <c r="L2" s="4">
        <v>2029</v>
      </c>
      <c r="M2" s="4">
        <v>2030</v>
      </c>
      <c r="N2" s="4">
        <v>2031</v>
      </c>
      <c r="O2" s="4">
        <v>2032</v>
      </c>
      <c r="P2" s="4">
        <v>2033</v>
      </c>
      <c r="Q2" s="4">
        <v>2034</v>
      </c>
      <c r="R2" s="4">
        <v>2035</v>
      </c>
      <c r="S2" s="4">
        <v>2036</v>
      </c>
      <c r="T2" s="4">
        <v>2037</v>
      </c>
      <c r="U2" s="4">
        <v>2038</v>
      </c>
      <c r="V2" s="4">
        <v>2039</v>
      </c>
      <c r="W2" s="4">
        <v>2040</v>
      </c>
      <c r="X2" s="4">
        <v>2041</v>
      </c>
      <c r="Y2" s="4">
        <v>2042</v>
      </c>
      <c r="Z2" s="4">
        <v>2043</v>
      </c>
      <c r="AA2" s="4">
        <v>2044</v>
      </c>
      <c r="AB2" s="4">
        <v>2045</v>
      </c>
      <c r="AC2" s="4">
        <v>2046</v>
      </c>
      <c r="AD2" s="4">
        <v>2047</v>
      </c>
      <c r="AE2" s="4">
        <v>2048</v>
      </c>
      <c r="AF2" s="4">
        <v>2049</v>
      </c>
      <c r="AG2" s="4">
        <v>2050</v>
      </c>
      <c r="AH2" s="4">
        <v>2051</v>
      </c>
      <c r="AI2" s="4">
        <v>2052</v>
      </c>
      <c r="AJ2" s="4">
        <v>2053</v>
      </c>
      <c r="AK2" s="4">
        <v>2054</v>
      </c>
      <c r="AL2" s="4">
        <v>2055</v>
      </c>
    </row>
    <row r="3" spans="1:38" x14ac:dyDescent="0.35">
      <c r="A3" s="1" t="s">
        <v>41</v>
      </c>
      <c r="B3" s="1" t="s">
        <v>42</v>
      </c>
      <c r="C3" s="3">
        <v>1.8752</v>
      </c>
      <c r="D3" s="3">
        <v>2.0331999999999999</v>
      </c>
      <c r="E3" s="3">
        <v>2.1225999999999998</v>
      </c>
      <c r="F3" s="5">
        <f>E3</f>
        <v>2.1225999999999998</v>
      </c>
      <c r="G3" s="5">
        <f t="shared" ref="G3:AL3" si="0">F3</f>
        <v>2.1225999999999998</v>
      </c>
      <c r="H3" s="5">
        <f t="shared" si="0"/>
        <v>2.1225999999999998</v>
      </c>
      <c r="I3" s="5">
        <f t="shared" si="0"/>
        <v>2.1225999999999998</v>
      </c>
      <c r="J3" s="5">
        <f t="shared" si="0"/>
        <v>2.1225999999999998</v>
      </c>
      <c r="K3" s="5">
        <f t="shared" si="0"/>
        <v>2.1225999999999998</v>
      </c>
      <c r="L3" s="5">
        <f t="shared" si="0"/>
        <v>2.1225999999999998</v>
      </c>
      <c r="M3" s="5">
        <f t="shared" si="0"/>
        <v>2.1225999999999998</v>
      </c>
      <c r="N3" s="5">
        <f t="shared" si="0"/>
        <v>2.1225999999999998</v>
      </c>
      <c r="O3" s="5">
        <f t="shared" si="0"/>
        <v>2.1225999999999998</v>
      </c>
      <c r="P3" s="5">
        <f t="shared" si="0"/>
        <v>2.1225999999999998</v>
      </c>
      <c r="Q3" s="5">
        <f t="shared" si="0"/>
        <v>2.1225999999999998</v>
      </c>
      <c r="R3" s="5">
        <f t="shared" si="0"/>
        <v>2.1225999999999998</v>
      </c>
      <c r="S3" s="5">
        <f t="shared" si="0"/>
        <v>2.1225999999999998</v>
      </c>
      <c r="T3" s="5">
        <f t="shared" si="0"/>
        <v>2.1225999999999998</v>
      </c>
      <c r="U3" s="5">
        <f t="shared" si="0"/>
        <v>2.1225999999999998</v>
      </c>
      <c r="V3" s="5">
        <f t="shared" si="0"/>
        <v>2.1225999999999998</v>
      </c>
      <c r="W3" s="5">
        <f t="shared" si="0"/>
        <v>2.1225999999999998</v>
      </c>
      <c r="X3" s="5">
        <f t="shared" si="0"/>
        <v>2.1225999999999998</v>
      </c>
      <c r="Y3" s="5">
        <f t="shared" si="0"/>
        <v>2.1225999999999998</v>
      </c>
      <c r="Z3" s="5">
        <f t="shared" si="0"/>
        <v>2.1225999999999998</v>
      </c>
      <c r="AA3" s="5">
        <f t="shared" si="0"/>
        <v>2.1225999999999998</v>
      </c>
      <c r="AB3" s="5">
        <f t="shared" si="0"/>
        <v>2.1225999999999998</v>
      </c>
      <c r="AC3" s="5">
        <f t="shared" si="0"/>
        <v>2.1225999999999998</v>
      </c>
      <c r="AD3" s="5">
        <f t="shared" si="0"/>
        <v>2.1225999999999998</v>
      </c>
      <c r="AE3" s="5">
        <f t="shared" si="0"/>
        <v>2.1225999999999998</v>
      </c>
      <c r="AF3" s="5">
        <f t="shared" si="0"/>
        <v>2.1225999999999998</v>
      </c>
      <c r="AG3" s="5">
        <f t="shared" si="0"/>
        <v>2.1225999999999998</v>
      </c>
      <c r="AH3" s="5">
        <f t="shared" si="0"/>
        <v>2.1225999999999998</v>
      </c>
      <c r="AI3" s="5">
        <f t="shared" si="0"/>
        <v>2.1225999999999998</v>
      </c>
      <c r="AJ3" s="5">
        <f t="shared" si="0"/>
        <v>2.1225999999999998</v>
      </c>
      <c r="AK3" s="5">
        <f t="shared" si="0"/>
        <v>2.1225999999999998</v>
      </c>
      <c r="AL3" s="5">
        <f t="shared" si="0"/>
        <v>2.1225999999999998</v>
      </c>
    </row>
    <row r="4" spans="1:38" x14ac:dyDescent="0.35">
      <c r="A4" s="1" t="s">
        <v>43</v>
      </c>
      <c r="B4" s="1" t="s">
        <v>44</v>
      </c>
      <c r="C4" s="3">
        <v>1.7814000000000001</v>
      </c>
      <c r="D4" s="3">
        <v>1.9316</v>
      </c>
      <c r="E4" s="3">
        <v>2.0164</v>
      </c>
      <c r="F4" s="5">
        <f>E4</f>
        <v>2.0164</v>
      </c>
      <c r="G4" s="5">
        <f t="shared" ref="G4:AL4" si="1">F4</f>
        <v>2.0164</v>
      </c>
      <c r="H4" s="5">
        <f t="shared" si="1"/>
        <v>2.0164</v>
      </c>
      <c r="I4" s="5">
        <f t="shared" si="1"/>
        <v>2.0164</v>
      </c>
      <c r="J4" s="5">
        <f t="shared" si="1"/>
        <v>2.0164</v>
      </c>
      <c r="K4" s="5">
        <f t="shared" si="1"/>
        <v>2.0164</v>
      </c>
      <c r="L4" s="5">
        <f t="shared" si="1"/>
        <v>2.0164</v>
      </c>
      <c r="M4" s="5">
        <f t="shared" si="1"/>
        <v>2.0164</v>
      </c>
      <c r="N4" s="5">
        <f t="shared" si="1"/>
        <v>2.0164</v>
      </c>
      <c r="O4" s="5">
        <f t="shared" si="1"/>
        <v>2.0164</v>
      </c>
      <c r="P4" s="5">
        <f t="shared" si="1"/>
        <v>2.0164</v>
      </c>
      <c r="Q4" s="5">
        <f t="shared" si="1"/>
        <v>2.0164</v>
      </c>
      <c r="R4" s="5">
        <f t="shared" si="1"/>
        <v>2.0164</v>
      </c>
      <c r="S4" s="5">
        <f t="shared" si="1"/>
        <v>2.0164</v>
      </c>
      <c r="T4" s="5">
        <f t="shared" si="1"/>
        <v>2.0164</v>
      </c>
      <c r="U4" s="5">
        <f t="shared" si="1"/>
        <v>2.0164</v>
      </c>
      <c r="V4" s="5">
        <f t="shared" si="1"/>
        <v>2.0164</v>
      </c>
      <c r="W4" s="5">
        <f t="shared" si="1"/>
        <v>2.0164</v>
      </c>
      <c r="X4" s="5">
        <f t="shared" si="1"/>
        <v>2.0164</v>
      </c>
      <c r="Y4" s="5">
        <f t="shared" si="1"/>
        <v>2.0164</v>
      </c>
      <c r="Z4" s="5">
        <f t="shared" si="1"/>
        <v>2.0164</v>
      </c>
      <c r="AA4" s="5">
        <f t="shared" si="1"/>
        <v>2.0164</v>
      </c>
      <c r="AB4" s="5">
        <f t="shared" si="1"/>
        <v>2.0164</v>
      </c>
      <c r="AC4" s="5">
        <f t="shared" si="1"/>
        <v>2.0164</v>
      </c>
      <c r="AD4" s="5">
        <f t="shared" si="1"/>
        <v>2.0164</v>
      </c>
      <c r="AE4" s="5">
        <f t="shared" si="1"/>
        <v>2.0164</v>
      </c>
      <c r="AF4" s="5">
        <f t="shared" si="1"/>
        <v>2.0164</v>
      </c>
      <c r="AG4" s="5">
        <f t="shared" si="1"/>
        <v>2.0164</v>
      </c>
      <c r="AH4" s="5">
        <f t="shared" si="1"/>
        <v>2.0164</v>
      </c>
      <c r="AI4" s="5">
        <f t="shared" si="1"/>
        <v>2.0164</v>
      </c>
      <c r="AJ4" s="5">
        <f t="shared" si="1"/>
        <v>2.0164</v>
      </c>
      <c r="AK4" s="5">
        <f t="shared" si="1"/>
        <v>2.0164</v>
      </c>
      <c r="AL4" s="5">
        <f t="shared" si="1"/>
        <v>2.0164</v>
      </c>
    </row>
  </sheetData>
  <mergeCells count="4">
    <mergeCell ref="A1:A2"/>
    <mergeCell ref="B1:B2"/>
    <mergeCell ref="C1:E1"/>
    <mergeCell ref="F1:A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Capacity (existing)</vt:lpstr>
      <vt:lpstr>Capacity (planned)</vt:lpstr>
      <vt:lpstr>Generation (existing)</vt:lpstr>
      <vt:lpstr>CF</vt:lpstr>
      <vt:lpstr>Imports-Exports</vt:lpstr>
      <vt:lpstr>Demands</vt:lpstr>
      <vt:lpstr>T&amp;D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Antonio Plazas Niño</dc:creator>
  <cp:lastModifiedBy>Fernando Antonio Plazas Niño</cp:lastModifiedBy>
  <dcterms:created xsi:type="dcterms:W3CDTF">2024-01-13T15:46:09Z</dcterms:created>
  <dcterms:modified xsi:type="dcterms:W3CDTF">2024-04-11T19:45:49Z</dcterms:modified>
</cp:coreProperties>
</file>